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tabRatio="329"/>
  </bookViews>
  <sheets>
    <sheet name="Лист1" sheetId="1" r:id="rId1"/>
    <sheet name="Лист3" sheetId="7" r:id="rId2"/>
  </sheets>
  <definedNames>
    <definedName name="_xlnm.Print_Titles" localSheetId="0">Лист1!$A:$A</definedName>
    <definedName name="_xlnm.Print_Area" localSheetId="0">Лист1!$A$1:$CQ$39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P36" i="1" l="1"/>
  <c r="CP39" i="1"/>
  <c r="CP6" i="1"/>
  <c r="CP9" i="1"/>
  <c r="CP10" i="1"/>
  <c r="CP14" i="1"/>
  <c r="CP16" i="1"/>
  <c r="CP17" i="1"/>
  <c r="CP18" i="1"/>
  <c r="CP19" i="1"/>
  <c r="CP20" i="1"/>
  <c r="CP24" i="1"/>
  <c r="CP26" i="1"/>
  <c r="CP29" i="1"/>
  <c r="CP30" i="1"/>
  <c r="CP31" i="1"/>
  <c r="CP32" i="1"/>
  <c r="CP33" i="1"/>
  <c r="CB33" i="1" l="1"/>
  <c r="CM36" i="1" l="1"/>
  <c r="CM37" i="1"/>
  <c r="CM38" i="1"/>
  <c r="CM39" i="1"/>
  <c r="CM35" i="1"/>
  <c r="CM5" i="1"/>
  <c r="CM6" i="1"/>
  <c r="CM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4" i="1"/>
  <c r="AS36" i="1" l="1"/>
  <c r="AS37" i="1"/>
  <c r="AS38" i="1"/>
  <c r="AS39" i="1"/>
  <c r="AS35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4" i="1"/>
  <c r="AA11" i="1" l="1"/>
  <c r="AO5" i="1" l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5" i="1"/>
  <c r="AO36" i="1"/>
  <c r="AO37" i="1"/>
  <c r="AO38" i="1"/>
  <c r="AO39" i="1"/>
  <c r="AG33" i="1" l="1"/>
  <c r="AI4" i="1" l="1"/>
  <c r="BY5" i="1"/>
  <c r="BY6" i="1"/>
  <c r="BY7" i="1"/>
  <c r="BY8" i="1"/>
  <c r="BY9" i="1"/>
  <c r="BY10" i="1"/>
  <c r="BY11" i="1"/>
  <c r="BY12" i="1"/>
  <c r="BY13" i="1"/>
  <c r="BY14" i="1"/>
  <c r="BY15" i="1"/>
  <c r="BY16" i="1"/>
  <c r="BY17" i="1"/>
  <c r="BY18" i="1"/>
  <c r="BY19" i="1"/>
  <c r="BY20" i="1"/>
  <c r="BY21" i="1"/>
  <c r="BY22" i="1"/>
  <c r="BY23" i="1"/>
  <c r="BY24" i="1"/>
  <c r="BY25" i="1"/>
  <c r="BY26" i="1"/>
  <c r="BY27" i="1"/>
  <c r="BY28" i="1"/>
  <c r="BY29" i="1"/>
  <c r="BY30" i="1"/>
  <c r="BY31" i="1"/>
  <c r="BY32" i="1"/>
  <c r="BY33" i="1"/>
  <c r="BY35" i="1"/>
  <c r="BY36" i="1"/>
  <c r="BY37" i="1"/>
  <c r="BY38" i="1"/>
  <c r="BY39" i="1"/>
  <c r="BY4" i="1"/>
  <c r="CJ5" i="1" l="1"/>
  <c r="CJ6" i="1"/>
  <c r="CJ7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20" i="1"/>
  <c r="CJ21" i="1"/>
  <c r="CJ22" i="1"/>
  <c r="CJ23" i="1"/>
  <c r="CJ24" i="1"/>
  <c r="CJ25" i="1"/>
  <c r="CJ26" i="1"/>
  <c r="CJ27" i="1"/>
  <c r="CJ28" i="1"/>
  <c r="CJ29" i="1"/>
  <c r="CJ30" i="1"/>
  <c r="CJ31" i="1"/>
  <c r="CJ32" i="1"/>
  <c r="CJ33" i="1"/>
  <c r="CJ35" i="1"/>
  <c r="CJ36" i="1"/>
  <c r="CJ37" i="1"/>
  <c r="CJ38" i="1"/>
  <c r="CJ39" i="1"/>
  <c r="CJ4" i="1"/>
  <c r="CG5" i="1"/>
  <c r="CG6" i="1"/>
  <c r="CG7" i="1"/>
  <c r="CG8" i="1"/>
  <c r="CG9" i="1"/>
  <c r="CG10" i="1"/>
  <c r="CG11" i="1"/>
  <c r="CG12" i="1"/>
  <c r="CG13" i="1"/>
  <c r="CG14" i="1"/>
  <c r="CG15" i="1"/>
  <c r="CG16" i="1"/>
  <c r="CG17" i="1"/>
  <c r="CG18" i="1"/>
  <c r="CG19" i="1"/>
  <c r="CG20" i="1"/>
  <c r="CG21" i="1"/>
  <c r="CG22" i="1"/>
  <c r="CG23" i="1"/>
  <c r="CG24" i="1"/>
  <c r="CG25" i="1"/>
  <c r="CG26" i="1"/>
  <c r="CG27" i="1"/>
  <c r="CG28" i="1"/>
  <c r="CG29" i="1"/>
  <c r="CG30" i="1"/>
  <c r="CG31" i="1"/>
  <c r="CG32" i="1"/>
  <c r="CG33" i="1"/>
  <c r="CG35" i="1"/>
  <c r="CG36" i="1"/>
  <c r="CG37" i="1"/>
  <c r="CG38" i="1"/>
  <c r="CG39" i="1"/>
  <c r="CG4" i="1"/>
  <c r="CD5" i="1"/>
  <c r="CD6" i="1"/>
  <c r="CD7" i="1"/>
  <c r="CD8" i="1"/>
  <c r="CD9" i="1"/>
  <c r="CD10" i="1"/>
  <c r="CD11" i="1"/>
  <c r="CP11" i="1" s="1"/>
  <c r="CD12" i="1"/>
  <c r="CD13" i="1"/>
  <c r="CD14" i="1"/>
  <c r="CD15" i="1"/>
  <c r="CD16" i="1"/>
  <c r="CD17" i="1"/>
  <c r="CD18" i="1"/>
  <c r="CD19" i="1"/>
  <c r="CD20" i="1"/>
  <c r="CD21" i="1"/>
  <c r="CD22" i="1"/>
  <c r="CD23" i="1"/>
  <c r="CD24" i="1"/>
  <c r="CD25" i="1"/>
  <c r="CD26" i="1"/>
  <c r="CD27" i="1"/>
  <c r="CD28" i="1"/>
  <c r="CD29" i="1"/>
  <c r="CD30" i="1"/>
  <c r="CD31" i="1"/>
  <c r="CD32" i="1"/>
  <c r="CD33" i="1"/>
  <c r="CD35" i="1"/>
  <c r="CD36" i="1"/>
  <c r="CD37" i="1"/>
  <c r="CD38" i="1"/>
  <c r="CD39" i="1"/>
  <c r="CD4" i="1"/>
  <c r="CB5" i="1"/>
  <c r="CB6" i="1"/>
  <c r="CB7" i="1"/>
  <c r="CB8" i="1"/>
  <c r="CB9" i="1"/>
  <c r="CB10" i="1"/>
  <c r="CB11" i="1"/>
  <c r="CB12" i="1"/>
  <c r="CB13" i="1"/>
  <c r="CB14" i="1"/>
  <c r="CB15" i="1"/>
  <c r="CB16" i="1"/>
  <c r="CB17" i="1"/>
  <c r="CB18" i="1"/>
  <c r="CB19" i="1"/>
  <c r="CB20" i="1"/>
  <c r="CB21" i="1"/>
  <c r="CB22" i="1"/>
  <c r="CB23" i="1"/>
  <c r="CB24" i="1"/>
  <c r="CB25" i="1"/>
  <c r="CB26" i="1"/>
  <c r="CB27" i="1"/>
  <c r="CB28" i="1"/>
  <c r="CB29" i="1"/>
  <c r="CB30" i="1"/>
  <c r="CB31" i="1"/>
  <c r="CB32" i="1"/>
  <c r="CB35" i="1"/>
  <c r="CB36" i="1"/>
  <c r="CB37" i="1"/>
  <c r="CB38" i="1"/>
  <c r="CB39" i="1"/>
  <c r="CB4" i="1"/>
  <c r="BV5" i="1"/>
  <c r="BV6" i="1"/>
  <c r="BV7" i="1"/>
  <c r="BV8" i="1"/>
  <c r="BV9" i="1"/>
  <c r="BV10" i="1"/>
  <c r="BV11" i="1"/>
  <c r="BV12" i="1"/>
  <c r="BV13" i="1"/>
  <c r="BV14" i="1"/>
  <c r="BV15" i="1"/>
  <c r="BV16" i="1"/>
  <c r="BV17" i="1"/>
  <c r="BV18" i="1"/>
  <c r="BV19" i="1"/>
  <c r="BV20" i="1"/>
  <c r="BV21" i="1"/>
  <c r="BV22" i="1"/>
  <c r="BV23" i="1"/>
  <c r="BV24" i="1"/>
  <c r="BV25" i="1"/>
  <c r="BV26" i="1"/>
  <c r="BV27" i="1"/>
  <c r="BV28" i="1"/>
  <c r="BV29" i="1"/>
  <c r="BV30" i="1"/>
  <c r="BV31" i="1"/>
  <c r="BV32" i="1"/>
  <c r="BV33" i="1"/>
  <c r="BV35" i="1"/>
  <c r="BV36" i="1"/>
  <c r="BV37" i="1"/>
  <c r="BV38" i="1"/>
  <c r="BV39" i="1"/>
  <c r="BV4" i="1"/>
  <c r="BT5" i="1"/>
  <c r="BT6" i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20" i="1"/>
  <c r="BT21" i="1"/>
  <c r="BT22" i="1"/>
  <c r="BT23" i="1"/>
  <c r="BT24" i="1"/>
  <c r="BT25" i="1"/>
  <c r="BT26" i="1"/>
  <c r="BT27" i="1"/>
  <c r="BT28" i="1"/>
  <c r="BT29" i="1"/>
  <c r="BT30" i="1"/>
  <c r="BT31" i="1"/>
  <c r="BT32" i="1"/>
  <c r="BT33" i="1"/>
  <c r="BT35" i="1"/>
  <c r="BT36" i="1"/>
  <c r="BT37" i="1"/>
  <c r="BT38" i="1"/>
  <c r="BT39" i="1"/>
  <c r="BT4" i="1"/>
  <c r="BR5" i="1"/>
  <c r="BR6" i="1"/>
  <c r="BR7" i="1"/>
  <c r="BR8" i="1"/>
  <c r="BR9" i="1"/>
  <c r="BR10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5" i="1"/>
  <c r="BR36" i="1"/>
  <c r="BR37" i="1"/>
  <c r="BR38" i="1"/>
  <c r="BR39" i="1"/>
  <c r="BR4" i="1"/>
  <c r="BO5" i="1"/>
  <c r="BO6" i="1"/>
  <c r="BO7" i="1"/>
  <c r="BO8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5" i="1"/>
  <c r="BO36" i="1"/>
  <c r="BO37" i="1"/>
  <c r="BO38" i="1"/>
  <c r="BO39" i="1"/>
  <c r="BO4" i="1"/>
  <c r="BM5" i="1"/>
  <c r="BM6" i="1"/>
  <c r="BM7" i="1"/>
  <c r="BM8" i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5" i="1"/>
  <c r="BM36" i="1"/>
  <c r="BM37" i="1"/>
  <c r="BM38" i="1"/>
  <c r="BM39" i="1"/>
  <c r="BK5" i="1"/>
  <c r="BK6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5" i="1"/>
  <c r="BK36" i="1"/>
  <c r="BK37" i="1"/>
  <c r="BK38" i="1"/>
  <c r="BK39" i="1"/>
  <c r="BI5" i="1"/>
  <c r="BI6" i="1"/>
  <c r="BI7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5" i="1"/>
  <c r="BI36" i="1"/>
  <c r="BI37" i="1"/>
  <c r="BI38" i="1"/>
  <c r="BI39" i="1"/>
  <c r="BG5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5" i="1"/>
  <c r="BG36" i="1"/>
  <c r="BG37" i="1"/>
  <c r="BG38" i="1"/>
  <c r="BG39" i="1"/>
  <c r="BM4" i="1"/>
  <c r="BK4" i="1"/>
  <c r="BI4" i="1"/>
  <c r="BG4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5" i="1"/>
  <c r="BE36" i="1"/>
  <c r="BE37" i="1"/>
  <c r="BE38" i="1"/>
  <c r="BE39" i="1"/>
  <c r="BE4" i="1"/>
  <c r="BC5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5" i="1"/>
  <c r="BC36" i="1"/>
  <c r="BC37" i="1"/>
  <c r="BC38" i="1"/>
  <c r="BC39" i="1"/>
  <c r="BC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5" i="1"/>
  <c r="BA36" i="1"/>
  <c r="BA37" i="1"/>
  <c r="BA38" i="1"/>
  <c r="BA39" i="1"/>
  <c r="BA4" i="1"/>
  <c r="AY5" i="1"/>
  <c r="AY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5" i="1"/>
  <c r="AY36" i="1"/>
  <c r="AY37" i="1"/>
  <c r="AY38" i="1"/>
  <c r="AY39" i="1"/>
  <c r="AY4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5" i="1"/>
  <c r="AW36" i="1"/>
  <c r="AW37" i="1"/>
  <c r="AW38" i="1"/>
  <c r="AW39" i="1"/>
  <c r="AW4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5" i="1"/>
  <c r="AU36" i="1"/>
  <c r="AU37" i="1"/>
  <c r="AU38" i="1"/>
  <c r="AU39" i="1"/>
  <c r="AU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5" i="1"/>
  <c r="AQ36" i="1"/>
  <c r="AQ37" i="1"/>
  <c r="AQ38" i="1"/>
  <c r="AQ39" i="1"/>
  <c r="AQ4" i="1"/>
  <c r="AO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5" i="1"/>
  <c r="AM36" i="1"/>
  <c r="AM37" i="1"/>
  <c r="AM38" i="1"/>
  <c r="AM39" i="1"/>
  <c r="AM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5" i="1"/>
  <c r="AK36" i="1"/>
  <c r="AK37" i="1"/>
  <c r="AK38" i="1"/>
  <c r="AK39" i="1"/>
  <c r="AK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5" i="1"/>
  <c r="AI36" i="1"/>
  <c r="AI37" i="1"/>
  <c r="AI38" i="1"/>
  <c r="AI39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5" i="1"/>
  <c r="AG36" i="1"/>
  <c r="AG37" i="1"/>
  <c r="AG38" i="1"/>
  <c r="AG39" i="1"/>
  <c r="AG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5" i="1"/>
  <c r="AE36" i="1"/>
  <c r="AE37" i="1"/>
  <c r="AE38" i="1"/>
  <c r="AE39" i="1"/>
  <c r="AE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5" i="1"/>
  <c r="AC36" i="1"/>
  <c r="AC37" i="1"/>
  <c r="AC38" i="1"/>
  <c r="AC39" i="1"/>
  <c r="AC4" i="1"/>
  <c r="AA5" i="1"/>
  <c r="AA6" i="1"/>
  <c r="AA7" i="1"/>
  <c r="AA8" i="1"/>
  <c r="AA9" i="1"/>
  <c r="AA10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5" i="1"/>
  <c r="AA36" i="1"/>
  <c r="AA37" i="1"/>
  <c r="AA38" i="1"/>
  <c r="AA39" i="1"/>
  <c r="AA4" i="1"/>
  <c r="Y5" i="1"/>
  <c r="Y6" i="1"/>
  <c r="Y7" i="1"/>
  <c r="CP7" i="1" s="1"/>
  <c r="Y8" i="1"/>
  <c r="CP8" i="1" s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CP21" i="1" s="1"/>
  <c r="Y22" i="1"/>
  <c r="Y23" i="1"/>
  <c r="Y24" i="1"/>
  <c r="Y25" i="1"/>
  <c r="Y26" i="1"/>
  <c r="Y27" i="1"/>
  <c r="Y28" i="1"/>
  <c r="Y29" i="1"/>
  <c r="Y30" i="1"/>
  <c r="Y31" i="1"/>
  <c r="Y32" i="1"/>
  <c r="Y33" i="1"/>
  <c r="Y35" i="1"/>
  <c r="Y36" i="1"/>
  <c r="Y37" i="1"/>
  <c r="CP37" i="1" s="1"/>
  <c r="Y38" i="1"/>
  <c r="Y39" i="1"/>
  <c r="Y4" i="1"/>
  <c r="CP4" i="1" s="1"/>
  <c r="W5" i="1"/>
  <c r="CP5" i="1" s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5" i="1"/>
  <c r="W36" i="1"/>
  <c r="W37" i="1"/>
  <c r="W38" i="1"/>
  <c r="W39" i="1"/>
  <c r="W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5" i="1"/>
  <c r="S36" i="1"/>
  <c r="S37" i="1"/>
  <c r="S38" i="1"/>
  <c r="S39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5" i="1"/>
  <c r="Q36" i="1"/>
  <c r="Q37" i="1"/>
  <c r="Q38" i="1"/>
  <c r="Q39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5" i="1"/>
  <c r="O36" i="1"/>
  <c r="O37" i="1"/>
  <c r="O38" i="1"/>
  <c r="O39" i="1"/>
  <c r="S4" i="1"/>
  <c r="Q4" i="1"/>
  <c r="O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5" i="1"/>
  <c r="M36" i="1"/>
  <c r="M37" i="1"/>
  <c r="M38" i="1"/>
  <c r="M39" i="1"/>
  <c r="M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5" i="1"/>
  <c r="U36" i="1"/>
  <c r="U37" i="1"/>
  <c r="U38" i="1"/>
  <c r="U39" i="1"/>
  <c r="U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5" i="1"/>
  <c r="K36" i="1"/>
  <c r="K37" i="1"/>
  <c r="K38" i="1"/>
  <c r="K39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5" i="1"/>
  <c r="I36" i="1"/>
  <c r="I37" i="1"/>
  <c r="I38" i="1"/>
  <c r="I39" i="1"/>
  <c r="G5" i="1"/>
  <c r="G6" i="1"/>
  <c r="G7" i="1"/>
  <c r="G8" i="1"/>
  <c r="G9" i="1"/>
  <c r="G10" i="1"/>
  <c r="G11" i="1"/>
  <c r="G12" i="1"/>
  <c r="G13" i="1"/>
  <c r="G14" i="1"/>
  <c r="G15" i="1"/>
  <c r="CP15" i="1" s="1"/>
  <c r="G16" i="1"/>
  <c r="G17" i="1"/>
  <c r="G18" i="1"/>
  <c r="G19" i="1"/>
  <c r="G20" i="1"/>
  <c r="G21" i="1"/>
  <c r="G22" i="1"/>
  <c r="CP22" i="1" s="1"/>
  <c r="G23" i="1"/>
  <c r="CP23" i="1" s="1"/>
  <c r="G24" i="1"/>
  <c r="G25" i="1"/>
  <c r="G26" i="1"/>
  <c r="G27" i="1"/>
  <c r="CP27" i="1" s="1"/>
  <c r="G28" i="1"/>
  <c r="G29" i="1"/>
  <c r="G30" i="1"/>
  <c r="G31" i="1"/>
  <c r="G32" i="1"/>
  <c r="G33" i="1"/>
  <c r="G35" i="1"/>
  <c r="CP35" i="1" s="1"/>
  <c r="G36" i="1"/>
  <c r="G37" i="1"/>
  <c r="G38" i="1"/>
  <c r="CP38" i="1" s="1"/>
  <c r="G39" i="1"/>
  <c r="K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5" i="1"/>
  <c r="E36" i="1"/>
  <c r="E37" i="1"/>
  <c r="E38" i="1"/>
  <c r="E39" i="1"/>
  <c r="I4" i="1"/>
  <c r="G4" i="1"/>
  <c r="E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5" i="1"/>
  <c r="C36" i="1"/>
  <c r="C37" i="1"/>
  <c r="C38" i="1"/>
  <c r="C39" i="1"/>
  <c r="C4" i="1"/>
  <c r="CP25" i="1" l="1"/>
  <c r="CP28" i="1"/>
  <c r="CP13" i="1"/>
  <c r="CP12" i="1"/>
  <c r="CQ38" i="1"/>
  <c r="CQ36" i="1"/>
  <c r="CQ39" i="1"/>
  <c r="CQ37" i="1"/>
  <c r="CQ35" i="1"/>
  <c r="CQ27" i="1" l="1"/>
  <c r="CQ15" i="1"/>
  <c r="CQ14" i="1"/>
  <c r="CQ33" i="1"/>
  <c r="CQ28" i="1"/>
  <c r="CQ10" i="1"/>
  <c r="CQ9" i="1"/>
  <c r="CQ21" i="1"/>
  <c r="CQ22" i="1"/>
  <c r="CQ19" i="1"/>
  <c r="CQ7" i="1"/>
  <c r="CQ8" i="1"/>
  <c r="CQ25" i="1"/>
  <c r="CQ26" i="1"/>
  <c r="CQ24" i="1"/>
  <c r="CQ23" i="1"/>
  <c r="CQ31" i="1"/>
  <c r="CQ4" i="1"/>
  <c r="CQ20" i="1"/>
  <c r="CQ11" i="1"/>
  <c r="CQ12" i="1"/>
  <c r="CQ18" i="1"/>
  <c r="CQ13" i="1"/>
  <c r="CQ6" i="1"/>
  <c r="CQ30" i="1"/>
  <c r="CQ29" i="1"/>
  <c r="CQ16" i="1"/>
  <c r="CQ17" i="1"/>
  <c r="CQ32" i="1"/>
  <c r="CQ5" i="1"/>
</calcChain>
</file>

<file path=xl/comments1.xml><?xml version="1.0" encoding="utf-8"?>
<comments xmlns="http://schemas.openxmlformats.org/spreadsheetml/2006/main">
  <authors>
    <author>Автор</author>
  </authors>
  <commentList>
    <comment ref="CF2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не было поддержки МСП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G32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не было поддержки МСП</t>
        </r>
      </text>
    </comment>
  </commentList>
</comments>
</file>

<file path=xl/sharedStrings.xml><?xml version="1.0" encoding="utf-8"?>
<sst xmlns="http://schemas.openxmlformats.org/spreadsheetml/2006/main" count="1803" uniqueCount="107">
  <si>
    <t xml:space="preserve"> количество представителей в коллегиальном органе, являющихся предпринимателями, инвесторами, представителями общественных организаций</t>
  </si>
  <si>
    <t>количество заседаний коллегиального органа, на котором рассматривались вопросы по содействию развитию конкуренции в муниципальном образовании</t>
  </si>
  <si>
    <t xml:space="preserve">Муниципальный район/городской округ </t>
  </si>
  <si>
    <t>наличие на официальном сайте  соглашения о внедрении в Новосибирской области Стандарта (да/нет)</t>
  </si>
  <si>
    <t>наличие на официальном сайте  протокола (ов) заседаний коллегиального органа в отчетном периоде (да/нет)</t>
  </si>
  <si>
    <t>наличие на официальном сайте плана мероприятий («дорожной карты») по содействию развитию конкуренции в муниципальном районе (городском округе) (да/нет)</t>
  </si>
  <si>
    <t>наличие на официальном сайте отчета об исполнении плана мероприятий («дорожной карты») по содействию развитию конкуренции в муниципальном образовании в отчетном периоде (да/нет)</t>
  </si>
  <si>
    <t xml:space="preserve">Наличие плана мероприятий («дорожной карты») по содействию развитию конкуренции в муниципальном образовании </t>
  </si>
  <si>
    <t>(да/нет)</t>
  </si>
  <si>
    <t>наличие мероприятий, предусмотренных в плане мероприятий («дорожной карте») Новосибирской области, по которым ОМСУ НСО являются исполнителями /соисполнителями(да/нет)</t>
  </si>
  <si>
    <t>Участие представителей ОМСУ НСО в обучающих мероприятиях и тренингах по вопросам развития конкуренции и улучшения инвестиционного климата</t>
  </si>
  <si>
    <t>количество мероприятий, в которых принято участие</t>
  </si>
  <si>
    <t>Наличие на официальном сайте в информационно-телекоммуникационной сети «Интернет»  муниципального образования раздела, посвященного содействию развитию конкуренции</t>
  </si>
  <si>
    <t>Наличие коллегиального органа, созданного в муниципальном образовании Новосибирской области для решения вопросов по содействию развитию конкуренции</t>
  </si>
  <si>
    <t xml:space="preserve">Наличие соглашения о внедрении в Новосибирской области стандарта развития конкуренции в субъектах Российской Федерации </t>
  </si>
  <si>
    <t>Наличие реестра хозяйствующих субъектов, доля участия муниципального образования в которых составляет 50 и более %</t>
  </si>
  <si>
    <t>таких хозяйствующих субъектов нет (+)</t>
  </si>
  <si>
    <t xml:space="preserve">Наличие в положениях о структурных подразделениях администрации муниципального района (городского округа) норм, предусматривающих в их деятельности приоритет целей и задач по развитию конкуренции на соответствующих товарных рынках </t>
  </si>
  <si>
    <t xml:space="preserve">Наличие нормативного правового акта, направленного на создание и организацию системы внутреннего обеспечения соответствия требованиям антимонопольного законодательства деятельности областных исполнительных органов государственной власти Новосибирской области </t>
  </si>
  <si>
    <t>Показатели по организационным мероприятиям в части содействия развитию конкуренции</t>
  </si>
  <si>
    <t xml:space="preserve">Опубликование и актуализация на официальном сайте муниципального образования в сети «Интернет» информации об объектах, находящихся в муниципальной собственности, включая сведения о наименованиях объектов, их местоположении, характеристиках и целевом назначении объектов, существующих ограничениях использования и обременения правами третьих лиц </t>
  </si>
  <si>
    <t xml:space="preserve">Количество нарушений антимонопольного законодательства  ОМСУ НСО </t>
  </si>
  <si>
    <t>Доля коммерческих организаций с признаками недостоверности сведений единого государственного реестра юридических лиц от общего количества зарегистрированных на территории муниципального района/городского округа Новосибирской области</t>
  </si>
  <si>
    <t xml:space="preserve">Показатели по содействию развитию конкуренции </t>
  </si>
  <si>
    <t>Наличие на официальном сайте муниципального образования в сети «Интернет» раздела, посвященного инвестиционной деятельности</t>
  </si>
  <si>
    <t>наличие на официальном сайте инвестиционного паспорта муниципального образования</t>
  </si>
  <si>
    <t>наличие на официальном сайте отчета инвестиционного уполномоченного муниципального образования</t>
  </si>
  <si>
    <t>наличие на официальном сайте плана создания объектов необходимой для инвесторов инфраструктуры в муниципальном образовании</t>
  </si>
  <si>
    <t>наличие на официальном сайте протоколов заседания коллегиального органа, обеспечивающего рассмотрение инвестиционных проектов и вопросов улучшения инвестиционного климата</t>
  </si>
  <si>
    <t>наличие на официальном сайте инвестиционного послания главы муниципального образования</t>
  </si>
  <si>
    <t>Наличие коллегиального органа, обеспечивающего рассмотрение инвестиционных проектов и вопросов улучшения инвестиционного климата муниципального образования</t>
  </si>
  <si>
    <t>Наличие реализуемых в муниципальном образовании проектов государственно муниципально-частного партнерства, в том числе концессионных соглашений</t>
  </si>
  <si>
    <t xml:space="preserve">Показатели по организационным мероприятиям в части обеспечения условий для благоприятного инвестиционного климата </t>
  </si>
  <si>
    <t>Уровень предпринимательской активности (количество субъектов малого и среднего предпринимательства на 10 тыс. человек населения муниципального образования)</t>
  </si>
  <si>
    <t>Оборот малых и средних предприятий на 1000 человек населения муниципального образования</t>
  </si>
  <si>
    <t xml:space="preserve">Количество субъектов малого и среднего предпринимательства, воспользовавшихся финансовой поддержкой в рамках муниципальных программы </t>
  </si>
  <si>
    <t>Объем привлеченных средств на поддержку малого и среднего предпринимательства на 1000 человек населения муниципального образования</t>
  </si>
  <si>
    <t>Объем инвестиций в основной капитал по полному кругу предприятий</t>
  </si>
  <si>
    <t xml:space="preserve">Среднемесячная номинальная начисленная заработная плата работников крупных и средних предприятий </t>
  </si>
  <si>
    <t xml:space="preserve">Динамика налоговых поступлений в консолидированный бюджет Новосибирской области с территории муниципального образования </t>
  </si>
  <si>
    <t>Показатели по обеспечению благоприятного инвестиционного климата</t>
  </si>
  <si>
    <t>Баганский</t>
  </si>
  <si>
    <t>Барабинский</t>
  </si>
  <si>
    <t>Болотнинский</t>
  </si>
  <si>
    <t>Венгеровский</t>
  </si>
  <si>
    <t>Доволенский</t>
  </si>
  <si>
    <t>Здвинский</t>
  </si>
  <si>
    <t>Искитимский</t>
  </si>
  <si>
    <t>Карасукский</t>
  </si>
  <si>
    <t>Каргатский</t>
  </si>
  <si>
    <t>Колыванский</t>
  </si>
  <si>
    <t>Коченевский</t>
  </si>
  <si>
    <t>Кочковский</t>
  </si>
  <si>
    <t>Краснозерский</t>
  </si>
  <si>
    <t>Куйбышевский</t>
  </si>
  <si>
    <t>Купинский</t>
  </si>
  <si>
    <t>Кыштовский</t>
  </si>
  <si>
    <t>Маслянинский</t>
  </si>
  <si>
    <t>Мошковский</t>
  </si>
  <si>
    <t>Новосибирский</t>
  </si>
  <si>
    <t>Ордынский</t>
  </si>
  <si>
    <t>Северный</t>
  </si>
  <si>
    <t>Сузунский</t>
  </si>
  <si>
    <t>Татарский</t>
  </si>
  <si>
    <t>Тогучинский</t>
  </si>
  <si>
    <t>Убинский</t>
  </si>
  <si>
    <t>Усть-Таркский</t>
  </si>
  <si>
    <t>Чановский</t>
  </si>
  <si>
    <t>Черепановский</t>
  </si>
  <si>
    <t>Чистоозерный</t>
  </si>
  <si>
    <t>Чулымский</t>
  </si>
  <si>
    <t>г.Бердск</t>
  </si>
  <si>
    <t>г.Искитим</t>
  </si>
  <si>
    <t>р.п. Кольцово</t>
  </si>
  <si>
    <t>г. Новосибирск</t>
  </si>
  <si>
    <t>г. Обь</t>
  </si>
  <si>
    <t>баллы</t>
  </si>
  <si>
    <t>да</t>
  </si>
  <si>
    <t>нет</t>
  </si>
  <si>
    <t>среднее по области</t>
  </si>
  <si>
    <t>Сокращение количества хозяйствующих субъектов, доля участия муниципальных образований в которых составляет 50 и более %</t>
  </si>
  <si>
    <t>Сумма баллов</t>
  </si>
  <si>
    <t>ранг</t>
  </si>
  <si>
    <t>Городские округа</t>
  </si>
  <si>
    <t>Наличие крупных инвестиционных проектов (внебюджетных), реализация которых завершилась на территории муниципального образования в отчетном году</t>
  </si>
  <si>
    <t>2019 г.</t>
  </si>
  <si>
    <t>Достижение целевого показателя «Доля закупок у субъектов малого и среднего предпринимательства в совокупном стоимостном объеме договоров, заключенных по результатам закупок в соответствии с Федеральным законом от 18.07.2011 № 223-ФЗ «О закупках товаров, работ, услуг отдельными видами юридических лиц»</t>
  </si>
  <si>
    <t xml:space="preserve">Достижение целевого показателя «Среднее число участников закупок, осуществленных по результатам конкурентных способов определения поставщиков (подрядчиков, исполнителей) в соответствии с Федеральным законом от 18.07.2011 № 223-ФЗ «О закупках товаров, работ, услуг отдельными видами юридических лиц» </t>
  </si>
  <si>
    <t xml:space="preserve">Достижение целевого показателя «Среднее число участников закупок, осуществленных по результатам конкурентных способов определения поставщиков (подрядчиков, исполнителей)» в соответствии с Федеральным законом от 05.04.2013 № 44-ФЗ «О контрактной системе в сфере закупок товаров, работ, услуг для обеспечения государственных и муниципальных нужд» </t>
  </si>
  <si>
    <t>Увеличение прозрачности закупок. Достижение целевого показателя «Доля малых закупок, размещаемых в электронной форме» в совокупности в рамках Федерального закона от 18.07.2011 № 223-ФЗ «О закупках товаров, работ, услуг отдельными видами юридических лиц» и Федерального закона от 05.04.2013 № 44-ФЗ «О контрактной системе в сфере закупок товаров, работ, услуг для обеспечения государственных и муниципальных нужд».</t>
  </si>
  <si>
    <t>2020 (да/нет)</t>
  </si>
  <si>
    <t>2020(да/нет)</t>
  </si>
  <si>
    <t>2020 г.</t>
  </si>
  <si>
    <t>2020 г. (%)</t>
  </si>
  <si>
    <r>
      <t xml:space="preserve">2020 </t>
    </r>
    <r>
      <rPr>
        <b/>
        <i/>
        <sz val="11"/>
        <color theme="1"/>
        <rFont val="Times New Roman"/>
        <family val="1"/>
        <charset val="204"/>
      </rPr>
      <t>г. (%)</t>
    </r>
  </si>
  <si>
    <r>
      <t>2020</t>
    </r>
    <r>
      <rPr>
        <b/>
        <i/>
        <sz val="11"/>
        <color theme="1"/>
        <rFont val="Times New Roman"/>
        <family val="1"/>
        <charset val="204"/>
      </rPr>
      <t xml:space="preserve"> г. (число участников)</t>
    </r>
  </si>
  <si>
    <t>2020 г. (число участников)</t>
  </si>
  <si>
    <t>2020 г. (да/нет)</t>
  </si>
  <si>
    <t>20120г. количество заседаний</t>
  </si>
  <si>
    <t>2020 г. (количество проектов)</t>
  </si>
  <si>
    <t xml:space="preserve">2020 г. </t>
  </si>
  <si>
    <t>Достижение показателей «дорожной карты» по внедрению целевых моделей упрощения процедур ведения бизнеса и повышения инвестиционной привлекательности муниципальным образованием Новосибирской области: «Регистрация права собственности на земельные участки и объекты недвижимого имущества» и «Постановка на кадастровый учет земельных участков и объектов недвижимого имущества»</t>
  </si>
  <si>
    <t>нет заказчиков</t>
  </si>
  <si>
    <t xml:space="preserve">Достижение целевого показателя «Доля закупок у субъектов малого и среднего предпринимательства в совокупном стоимостном объеме контрактов, заключенных по результатам закупок в соответствии с Федеральным законом от 05.04.2013 № 44-ФЗ «О контрактной системе в сфере закупок товаров, работ, услуг для обеспечения государственных и муниципальных нужд» </t>
  </si>
  <si>
    <t>а</t>
  </si>
  <si>
    <t>дд</t>
  </si>
  <si>
    <t>Рейтинг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</si>
</sst>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0.0"/>
    <numFmt numFmtId="166" formatCode="#,##0.000"/>
    <numFmt numFmtId="167" formatCode="0.000"/>
    <numFmt numFmtId="168" formatCode="#,##0.0"/>
    <numFmt numFmtId="169" formatCode="_-* #,##0\ _₽_-;\-* #,##0\ _₽_-;_-* &quot;-&quot;??\ _₽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164" fontId="1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top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/>
    </xf>
    <xf numFmtId="0" fontId="7" fillId="6" borderId="1" xfId="0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6" fillId="8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165" fontId="7" fillId="6" borderId="1" xfId="0" applyNumberFormat="1" applyFont="1" applyFill="1" applyBorder="1" applyAlignment="1">
      <alignment horizontal="center" vertical="center"/>
    </xf>
    <xf numFmtId="1" fontId="7" fillId="6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4" fillId="6" borderId="1" xfId="1" applyFont="1" applyFill="1" applyBorder="1"/>
    <xf numFmtId="0" fontId="0" fillId="0" borderId="0" xfId="0"/>
    <xf numFmtId="0" fontId="0" fillId="6" borderId="1" xfId="0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68" fontId="0" fillId="6" borderId="1" xfId="3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0" fillId="6" borderId="1" xfId="0" applyFill="1" applyBorder="1"/>
    <xf numFmtId="3" fontId="1" fillId="6" borderId="1" xfId="0" applyNumberFormat="1" applyFont="1" applyFill="1" applyBorder="1"/>
    <xf numFmtId="166" fontId="1" fillId="6" borderId="1" xfId="0" applyNumberFormat="1" applyFont="1" applyFill="1" applyBorder="1"/>
    <xf numFmtId="165" fontId="4" fillId="6" borderId="1" xfId="0" applyNumberFormat="1" applyFont="1" applyFill="1" applyBorder="1" applyAlignment="1">
      <alignment horizontal="center" wrapText="1"/>
    </xf>
    <xf numFmtId="169" fontId="0" fillId="6" borderId="1" xfId="3" applyNumberFormat="1" applyFont="1" applyFill="1" applyBorder="1"/>
    <xf numFmtId="165" fontId="7" fillId="6" borderId="1" xfId="0" applyNumberFormat="1" applyFont="1" applyFill="1" applyBorder="1" applyAlignment="1">
      <alignment horizontal="center"/>
    </xf>
    <xf numFmtId="1" fontId="9" fillId="6" borderId="1" xfId="0" applyNumberFormat="1" applyFont="1" applyFill="1" applyBorder="1"/>
    <xf numFmtId="165" fontId="4" fillId="6" borderId="1" xfId="0" applyNumberFormat="1" applyFont="1" applyFill="1" applyBorder="1" applyAlignment="1">
      <alignment horizontal="center" vertical="center"/>
    </xf>
    <xf numFmtId="167" fontId="1" fillId="6" borderId="1" xfId="0" applyNumberFormat="1" applyFont="1" applyFill="1" applyBorder="1"/>
    <xf numFmtId="167" fontId="1" fillId="6" borderId="9" xfId="0" applyNumberFormat="1" applyFont="1" applyFill="1" applyBorder="1"/>
    <xf numFmtId="168" fontId="0" fillId="6" borderId="1" xfId="3" applyNumberFormat="1" applyFont="1" applyFill="1" applyBorder="1" applyAlignment="1">
      <alignment horizontal="center" vertical="center"/>
    </xf>
    <xf numFmtId="166" fontId="1" fillId="6" borderId="9" xfId="0" applyNumberFormat="1" applyFont="1" applyFill="1" applyBorder="1"/>
    <xf numFmtId="0" fontId="4" fillId="2" borderId="1" xfId="1" applyFont="1" applyFill="1" applyBorder="1"/>
    <xf numFmtId="1" fontId="9" fillId="6" borderId="1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 wrapText="1"/>
    </xf>
    <xf numFmtId="0" fontId="10" fillId="9" borderId="1" xfId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4">
    <cellStyle name="Normal" xfId="2"/>
    <cellStyle name="Обычный" xfId="0" builtinId="0"/>
    <cellStyle name="Обычный_Кварт02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Q40"/>
  <sheetViews>
    <sheetView tabSelected="1" zoomScale="80" zoomScaleNormal="80" workbookViewId="0">
      <pane xSplit="1" ySplit="2" topLeftCell="BV3" activePane="bottomRight" state="frozen"/>
      <selection pane="topRight" activeCell="B1" sqref="B1"/>
      <selection pane="bottomLeft" activeCell="A3" sqref="A3"/>
      <selection pane="bottomRight" activeCell="V5" sqref="V5"/>
    </sheetView>
  </sheetViews>
  <sheetFormatPr defaultRowHeight="15" x14ac:dyDescent="0.25"/>
  <cols>
    <col min="1" max="1" width="28.28515625" customWidth="1"/>
    <col min="2" max="2" width="23.28515625" customWidth="1"/>
    <col min="3" max="3" width="6.7109375" customWidth="1"/>
    <col min="4" max="4" width="9.28515625" customWidth="1"/>
    <col min="5" max="5" width="7.42578125" customWidth="1"/>
    <col min="6" max="6" width="33.42578125" customWidth="1"/>
    <col min="7" max="7" width="13" customWidth="1"/>
    <col min="8" max="8" width="39.7109375" customWidth="1"/>
    <col min="9" max="9" width="9.5703125" customWidth="1"/>
    <col min="10" max="10" width="9.7109375" style="9" customWidth="1"/>
    <col min="11" max="11" width="7.28515625" customWidth="1"/>
    <col min="12" max="12" width="24.140625" customWidth="1"/>
    <col min="13" max="13" width="7.28515625" customWidth="1"/>
    <col min="14" max="14" width="24.7109375" customWidth="1"/>
    <col min="15" max="15" width="7.85546875" customWidth="1"/>
    <col min="16" max="16" width="21.5703125" customWidth="1"/>
    <col min="17" max="17" width="7.42578125" customWidth="1"/>
    <col min="18" max="18" width="26.42578125" customWidth="1"/>
    <col min="19" max="19" width="10.28515625" customWidth="1"/>
    <col min="20" max="20" width="31.28515625" customWidth="1"/>
    <col min="21" max="21" width="8.140625" customWidth="1"/>
    <col min="22" max="22" width="27.5703125" customWidth="1"/>
    <col min="23" max="23" width="7.42578125" customWidth="1"/>
    <col min="24" max="24" width="32.85546875" customWidth="1"/>
    <col min="25" max="25" width="8.28515625" customWidth="1"/>
    <col min="26" max="26" width="13.85546875" customWidth="1"/>
    <col min="27" max="27" width="7.42578125" customWidth="1"/>
    <col min="28" max="28" width="11.42578125" customWidth="1"/>
    <col min="29" max="29" width="10.140625" customWidth="1"/>
    <col min="30" max="30" width="18.28515625" customWidth="1"/>
    <col min="31" max="31" width="12.42578125" customWidth="1"/>
    <col min="32" max="32" width="23.28515625" customWidth="1"/>
    <col min="33" max="33" width="10.28515625" customWidth="1"/>
    <col min="34" max="34" width="13.140625" customWidth="1"/>
    <col min="35" max="35" width="11.7109375" customWidth="1"/>
    <col min="36" max="36" width="45.28515625" customWidth="1"/>
    <col min="37" max="37" width="9.7109375" customWidth="1"/>
    <col min="38" max="38" width="17.28515625" customWidth="1"/>
    <col min="39" max="39" width="12" customWidth="1"/>
    <col min="40" max="40" width="37.5703125" style="10" customWidth="1"/>
    <col min="41" max="41" width="13.85546875" style="10" customWidth="1"/>
    <col min="42" max="42" width="39.7109375" style="10" customWidth="1"/>
    <col min="43" max="43" width="9.7109375" style="10" customWidth="1"/>
    <col min="44" max="44" width="33.7109375" style="10" customWidth="1"/>
    <col min="45" max="45" width="14.85546875" style="10" customWidth="1"/>
    <col min="46" max="46" width="37.85546875" style="10" customWidth="1"/>
    <col min="47" max="47" width="9.42578125" style="10" customWidth="1"/>
    <col min="48" max="48" width="39.5703125" style="10" customWidth="1"/>
    <col min="49" max="49" width="11.5703125" style="10" customWidth="1"/>
    <col min="50" max="50" width="32.28515625" style="9" customWidth="1"/>
    <col min="51" max="51" width="10.140625" style="9" customWidth="1"/>
    <col min="52" max="52" width="22.7109375" customWidth="1"/>
    <col min="53" max="53" width="8.5703125" customWidth="1"/>
    <col min="54" max="54" width="21.7109375" customWidth="1"/>
    <col min="55" max="55" width="8.140625" customWidth="1"/>
    <col min="56" max="56" width="20.28515625" customWidth="1"/>
    <col min="57" max="57" width="8.5703125" customWidth="1"/>
    <col min="58" max="58" width="21.7109375" customWidth="1"/>
    <col min="59" max="59" width="8.28515625" customWidth="1"/>
    <col min="60" max="60" width="25.7109375" customWidth="1"/>
    <col min="61" max="61" width="8.5703125" customWidth="1"/>
    <col min="62" max="62" width="28" customWidth="1"/>
    <col min="63" max="63" width="9" customWidth="1"/>
    <col min="64" max="64" width="16.7109375" customWidth="1"/>
    <col min="65" max="65" width="7.7109375" customWidth="1"/>
    <col min="66" max="66" width="16.5703125" customWidth="1"/>
    <col min="67" max="67" width="7.7109375" customWidth="1"/>
    <col min="68" max="68" width="11.85546875" customWidth="1"/>
    <col min="69" max="69" width="13.5703125" customWidth="1"/>
    <col min="70" max="70" width="9.42578125" customWidth="1"/>
    <col min="71" max="71" width="27.7109375" style="9" customWidth="1"/>
    <col min="72" max="72" width="9.28515625" style="9" customWidth="1"/>
    <col min="73" max="73" width="35.42578125" style="9" customWidth="1"/>
    <col min="74" max="74" width="9.28515625" style="9" customWidth="1"/>
    <col min="75" max="75" width="10" customWidth="1"/>
    <col min="76" max="76" width="22.5703125" customWidth="1"/>
    <col min="77" max="77" width="8.140625" customWidth="1"/>
    <col min="78" max="78" width="11.140625" customWidth="1"/>
    <col min="79" max="80" width="11.42578125" customWidth="1"/>
    <col min="81" max="81" width="21.42578125" customWidth="1"/>
    <col min="82" max="82" width="10.5703125" customWidth="1"/>
    <col min="83" max="83" width="15.85546875" customWidth="1"/>
    <col min="84" max="84" width="15.28515625" customWidth="1"/>
    <col min="85" max="85" width="8.7109375" customWidth="1"/>
    <col min="86" max="86" width="13.140625" customWidth="1"/>
    <col min="87" max="87" width="11.5703125" customWidth="1"/>
    <col min="89" max="90" width="16.7109375" style="9" customWidth="1"/>
    <col min="91" max="91" width="12.42578125" style="9" customWidth="1"/>
    <col min="92" max="92" width="18.85546875" style="9" customWidth="1"/>
    <col min="93" max="93" width="20.42578125" style="9" customWidth="1"/>
    <col min="95" max="95" width="8.42578125" customWidth="1"/>
  </cols>
  <sheetData>
    <row r="1" spans="1:95" ht="19.899999999999999" customHeight="1" x14ac:dyDescent="0.25">
      <c r="A1" s="49" t="s">
        <v>2</v>
      </c>
      <c r="B1" s="61" t="s">
        <v>19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3"/>
      <c r="AH1" s="69" t="s">
        <v>23</v>
      </c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1"/>
      <c r="AZ1" s="66" t="s">
        <v>32</v>
      </c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8"/>
      <c r="BW1" s="42" t="s">
        <v>40</v>
      </c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4"/>
      <c r="CP1" s="53" t="s">
        <v>81</v>
      </c>
      <c r="CQ1" s="54"/>
    </row>
    <row r="2" spans="1:95" ht="176.45" customHeight="1" x14ac:dyDescent="0.25">
      <c r="A2" s="49"/>
      <c r="B2" s="50" t="s">
        <v>14</v>
      </c>
      <c r="C2" s="51"/>
      <c r="D2" s="50" t="s">
        <v>13</v>
      </c>
      <c r="E2" s="52"/>
      <c r="F2" s="52"/>
      <c r="G2" s="52"/>
      <c r="H2" s="52"/>
      <c r="I2" s="51"/>
      <c r="J2" s="50" t="s">
        <v>12</v>
      </c>
      <c r="K2" s="52"/>
      <c r="L2" s="52"/>
      <c r="M2" s="52"/>
      <c r="N2" s="52"/>
      <c r="O2" s="52"/>
      <c r="P2" s="52"/>
      <c r="Q2" s="52"/>
      <c r="R2" s="52"/>
      <c r="S2" s="51"/>
      <c r="T2" s="50" t="s">
        <v>7</v>
      </c>
      <c r="U2" s="52"/>
      <c r="V2" s="52"/>
      <c r="W2" s="51"/>
      <c r="X2" s="50" t="s">
        <v>10</v>
      </c>
      <c r="Y2" s="51"/>
      <c r="Z2" s="50" t="s">
        <v>15</v>
      </c>
      <c r="AA2" s="52"/>
      <c r="AB2" s="52"/>
      <c r="AC2" s="51"/>
      <c r="AD2" s="50" t="s">
        <v>17</v>
      </c>
      <c r="AE2" s="51"/>
      <c r="AF2" s="50" t="s">
        <v>18</v>
      </c>
      <c r="AG2" s="51"/>
      <c r="AH2" s="47" t="s">
        <v>80</v>
      </c>
      <c r="AI2" s="48"/>
      <c r="AJ2" s="47" t="s">
        <v>20</v>
      </c>
      <c r="AK2" s="48"/>
      <c r="AL2" s="47" t="s">
        <v>21</v>
      </c>
      <c r="AM2" s="48"/>
      <c r="AN2" s="47" t="s">
        <v>86</v>
      </c>
      <c r="AO2" s="48"/>
      <c r="AP2" s="47" t="s">
        <v>103</v>
      </c>
      <c r="AQ2" s="48"/>
      <c r="AR2" s="47" t="s">
        <v>87</v>
      </c>
      <c r="AS2" s="48"/>
      <c r="AT2" s="47" t="s">
        <v>88</v>
      </c>
      <c r="AU2" s="48"/>
      <c r="AV2" s="47" t="s">
        <v>89</v>
      </c>
      <c r="AW2" s="48"/>
      <c r="AX2" s="47" t="s">
        <v>22</v>
      </c>
      <c r="AY2" s="57"/>
      <c r="AZ2" s="58" t="s">
        <v>24</v>
      </c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60"/>
      <c r="BL2" s="58" t="s">
        <v>30</v>
      </c>
      <c r="BM2" s="59"/>
      <c r="BN2" s="59"/>
      <c r="BO2" s="60"/>
      <c r="BP2" s="58" t="s">
        <v>37</v>
      </c>
      <c r="BQ2" s="59"/>
      <c r="BR2" s="60"/>
      <c r="BS2" s="58" t="s">
        <v>84</v>
      </c>
      <c r="BT2" s="59"/>
      <c r="BU2" s="58" t="s">
        <v>31</v>
      </c>
      <c r="BV2" s="59"/>
      <c r="BW2" s="40" t="s">
        <v>33</v>
      </c>
      <c r="BX2" s="45"/>
      <c r="BY2" s="41"/>
      <c r="BZ2" s="40" t="s">
        <v>34</v>
      </c>
      <c r="CA2" s="45"/>
      <c r="CB2" s="41"/>
      <c r="CC2" s="40" t="s">
        <v>35</v>
      </c>
      <c r="CD2" s="41"/>
      <c r="CE2" s="40" t="s">
        <v>36</v>
      </c>
      <c r="CF2" s="45"/>
      <c r="CG2" s="41"/>
      <c r="CH2" s="40" t="s">
        <v>38</v>
      </c>
      <c r="CI2" s="45"/>
      <c r="CJ2" s="41"/>
      <c r="CK2" s="40" t="s">
        <v>39</v>
      </c>
      <c r="CL2" s="45"/>
      <c r="CM2" s="41"/>
      <c r="CN2" s="40" t="s">
        <v>101</v>
      </c>
      <c r="CO2" s="41"/>
      <c r="CP2" s="55"/>
      <c r="CQ2" s="56"/>
    </row>
    <row r="3" spans="1:95" s="1" customFormat="1" ht="153" customHeight="1" x14ac:dyDescent="0.25">
      <c r="A3" s="49"/>
      <c r="B3" s="2" t="s">
        <v>90</v>
      </c>
      <c r="C3" s="2" t="s">
        <v>76</v>
      </c>
      <c r="D3" s="3" t="s">
        <v>90</v>
      </c>
      <c r="E3" s="3" t="s">
        <v>76</v>
      </c>
      <c r="F3" s="3" t="s">
        <v>0</v>
      </c>
      <c r="G3" s="3" t="s">
        <v>76</v>
      </c>
      <c r="H3" s="3" t="s">
        <v>1</v>
      </c>
      <c r="I3" s="3" t="s">
        <v>76</v>
      </c>
      <c r="J3" s="3" t="s">
        <v>91</v>
      </c>
      <c r="K3" s="3" t="s">
        <v>76</v>
      </c>
      <c r="L3" s="3" t="s">
        <v>3</v>
      </c>
      <c r="M3" s="3" t="s">
        <v>76</v>
      </c>
      <c r="N3" s="3" t="s">
        <v>4</v>
      </c>
      <c r="O3" s="3" t="s">
        <v>76</v>
      </c>
      <c r="P3" s="3" t="s">
        <v>5</v>
      </c>
      <c r="Q3" s="3" t="s">
        <v>76</v>
      </c>
      <c r="R3" s="3" t="s">
        <v>6</v>
      </c>
      <c r="S3" s="3" t="s">
        <v>76</v>
      </c>
      <c r="T3" s="3" t="s">
        <v>90</v>
      </c>
      <c r="U3" s="3" t="s">
        <v>76</v>
      </c>
      <c r="V3" s="3" t="s">
        <v>9</v>
      </c>
      <c r="W3" s="3" t="s">
        <v>76</v>
      </c>
      <c r="X3" s="3" t="s">
        <v>11</v>
      </c>
      <c r="Y3" s="3" t="s">
        <v>76</v>
      </c>
      <c r="Z3" s="3" t="s">
        <v>8</v>
      </c>
      <c r="AA3" s="3" t="s">
        <v>76</v>
      </c>
      <c r="AB3" s="3" t="s">
        <v>16</v>
      </c>
      <c r="AC3" s="3" t="s">
        <v>76</v>
      </c>
      <c r="AD3" s="3" t="s">
        <v>8</v>
      </c>
      <c r="AE3" s="3" t="s">
        <v>76</v>
      </c>
      <c r="AF3" s="3" t="s">
        <v>8</v>
      </c>
      <c r="AG3" s="3" t="s">
        <v>76</v>
      </c>
      <c r="AH3" s="4" t="s">
        <v>92</v>
      </c>
      <c r="AI3" s="4" t="s">
        <v>76</v>
      </c>
      <c r="AJ3" s="4" t="s">
        <v>8</v>
      </c>
      <c r="AK3" s="4" t="s">
        <v>76</v>
      </c>
      <c r="AL3" s="4" t="s">
        <v>92</v>
      </c>
      <c r="AM3" s="4" t="s">
        <v>76</v>
      </c>
      <c r="AN3" s="4" t="s">
        <v>93</v>
      </c>
      <c r="AO3" s="4" t="s">
        <v>76</v>
      </c>
      <c r="AP3" s="12" t="s">
        <v>94</v>
      </c>
      <c r="AQ3" s="12" t="s">
        <v>76</v>
      </c>
      <c r="AR3" s="14" t="s">
        <v>95</v>
      </c>
      <c r="AS3" s="14" t="s">
        <v>76</v>
      </c>
      <c r="AT3" s="4" t="s">
        <v>96</v>
      </c>
      <c r="AU3" s="12" t="s">
        <v>76</v>
      </c>
      <c r="AV3" s="4" t="s">
        <v>93</v>
      </c>
      <c r="AW3" s="12" t="s">
        <v>76</v>
      </c>
      <c r="AX3" s="13" t="s">
        <v>93</v>
      </c>
      <c r="AY3" s="13" t="s">
        <v>76</v>
      </c>
      <c r="AZ3" s="5" t="s">
        <v>8</v>
      </c>
      <c r="BA3" s="5" t="s">
        <v>76</v>
      </c>
      <c r="BB3" s="5" t="s">
        <v>25</v>
      </c>
      <c r="BC3" s="5" t="s">
        <v>76</v>
      </c>
      <c r="BD3" s="5" t="s">
        <v>26</v>
      </c>
      <c r="BE3" s="5" t="s">
        <v>76</v>
      </c>
      <c r="BF3" s="5" t="s">
        <v>29</v>
      </c>
      <c r="BG3" s="5" t="s">
        <v>76</v>
      </c>
      <c r="BH3" s="5" t="s">
        <v>27</v>
      </c>
      <c r="BI3" s="5" t="s">
        <v>76</v>
      </c>
      <c r="BJ3" s="5" t="s">
        <v>28</v>
      </c>
      <c r="BK3" s="5" t="s">
        <v>76</v>
      </c>
      <c r="BL3" s="5" t="s">
        <v>97</v>
      </c>
      <c r="BM3" s="5" t="s">
        <v>76</v>
      </c>
      <c r="BN3" s="5" t="s">
        <v>98</v>
      </c>
      <c r="BO3" s="5" t="s">
        <v>76</v>
      </c>
      <c r="BP3" s="5" t="s">
        <v>85</v>
      </c>
      <c r="BQ3" s="5" t="s">
        <v>92</v>
      </c>
      <c r="BR3" s="5" t="s">
        <v>76</v>
      </c>
      <c r="BS3" s="5" t="s">
        <v>99</v>
      </c>
      <c r="BT3" s="5" t="s">
        <v>76</v>
      </c>
      <c r="BU3" s="64" t="s">
        <v>99</v>
      </c>
      <c r="BV3" s="65" t="s">
        <v>76</v>
      </c>
      <c r="BW3" s="6" t="s">
        <v>79</v>
      </c>
      <c r="BX3" s="6" t="s">
        <v>100</v>
      </c>
      <c r="BY3" s="7" t="s">
        <v>76</v>
      </c>
      <c r="BZ3" s="7" t="s">
        <v>85</v>
      </c>
      <c r="CA3" s="7" t="s">
        <v>92</v>
      </c>
      <c r="CB3" s="7" t="s">
        <v>76</v>
      </c>
      <c r="CC3" s="7" t="s">
        <v>92</v>
      </c>
      <c r="CD3" s="7" t="s">
        <v>76</v>
      </c>
      <c r="CE3" s="7" t="s">
        <v>85</v>
      </c>
      <c r="CF3" s="7">
        <v>2020</v>
      </c>
      <c r="CG3" s="7" t="s">
        <v>76</v>
      </c>
      <c r="CH3" s="7" t="s">
        <v>85</v>
      </c>
      <c r="CI3" s="7" t="s">
        <v>92</v>
      </c>
      <c r="CJ3" s="7" t="s">
        <v>76</v>
      </c>
      <c r="CK3" s="7" t="s">
        <v>85</v>
      </c>
      <c r="CL3" s="7" t="s">
        <v>92</v>
      </c>
      <c r="CM3" s="7" t="s">
        <v>76</v>
      </c>
      <c r="CN3" s="7" t="s">
        <v>92</v>
      </c>
      <c r="CO3" s="7" t="s">
        <v>76</v>
      </c>
      <c r="CP3" s="11">
        <v>2020</v>
      </c>
      <c r="CQ3" s="11" t="s">
        <v>82</v>
      </c>
    </row>
    <row r="4" spans="1:95" s="9" customFormat="1" ht="15.75" x14ac:dyDescent="0.25">
      <c r="A4" s="19" t="s">
        <v>41</v>
      </c>
      <c r="B4" s="8" t="s">
        <v>77</v>
      </c>
      <c r="C4" s="8">
        <f>IF(B4="да",4,0)</f>
        <v>4</v>
      </c>
      <c r="D4" s="8" t="s">
        <v>77</v>
      </c>
      <c r="E4" s="8">
        <f>IF(D4="да",4,0)</f>
        <v>4</v>
      </c>
      <c r="F4" s="8">
        <v>2</v>
      </c>
      <c r="G4" s="8">
        <f>F4*0.5</f>
        <v>1</v>
      </c>
      <c r="H4" s="8">
        <v>0</v>
      </c>
      <c r="I4" s="8">
        <f>H4*0.5</f>
        <v>0</v>
      </c>
      <c r="J4" s="8" t="s">
        <v>77</v>
      </c>
      <c r="K4" s="8">
        <f>IF(J4="да",4,0)</f>
        <v>4</v>
      </c>
      <c r="L4" s="8" t="s">
        <v>77</v>
      </c>
      <c r="M4" s="8">
        <f>IF(L4="да",0.5,0)</f>
        <v>0.5</v>
      </c>
      <c r="N4" s="8" t="s">
        <v>78</v>
      </c>
      <c r="O4" s="8">
        <f>IF(N4="да",0.5,0)</f>
        <v>0</v>
      </c>
      <c r="P4" s="8" t="s">
        <v>77</v>
      </c>
      <c r="Q4" s="8">
        <f>IF(P4="да",0.5,0)</f>
        <v>0.5</v>
      </c>
      <c r="R4" s="8" t="s">
        <v>77</v>
      </c>
      <c r="S4" s="8">
        <f>IF(R4="да",0.5,0)</f>
        <v>0.5</v>
      </c>
      <c r="T4" s="8" t="s">
        <v>77</v>
      </c>
      <c r="U4" s="8">
        <f>IF(T4="да",4,0)</f>
        <v>4</v>
      </c>
      <c r="V4" s="8" t="s">
        <v>77</v>
      </c>
      <c r="W4" s="8">
        <f>IF(V4="да",0.5,0)</f>
        <v>0.5</v>
      </c>
      <c r="X4" s="8">
        <v>0</v>
      </c>
      <c r="Y4" s="8">
        <f>X4</f>
        <v>0</v>
      </c>
      <c r="Z4" s="8" t="s">
        <v>77</v>
      </c>
      <c r="AA4" s="8">
        <f>IF(Z4="да",4,0)</f>
        <v>4</v>
      </c>
      <c r="AB4" s="8"/>
      <c r="AC4" s="8">
        <f>IF(AB4="да",4,0)</f>
        <v>0</v>
      </c>
      <c r="AD4" s="8" t="s">
        <v>77</v>
      </c>
      <c r="AE4" s="8">
        <f>IF(AD4="да",4,0)</f>
        <v>4</v>
      </c>
      <c r="AF4" s="8" t="s">
        <v>77</v>
      </c>
      <c r="AG4" s="8">
        <f>IF(AF4="да",4,0)</f>
        <v>4</v>
      </c>
      <c r="AH4" s="8">
        <v>7</v>
      </c>
      <c r="AI4" s="8">
        <f>AH4*0.5</f>
        <v>3.5</v>
      </c>
      <c r="AJ4" s="8" t="s">
        <v>77</v>
      </c>
      <c r="AK4" s="8">
        <f>IF(AJ4="да",4,0)</f>
        <v>4</v>
      </c>
      <c r="AL4" s="21" t="s">
        <v>78</v>
      </c>
      <c r="AM4" s="8">
        <f>IF(AL4="нет",4,IF(AL4=1,0,-2))</f>
        <v>4</v>
      </c>
      <c r="AN4" s="16">
        <v>0</v>
      </c>
      <c r="AO4" s="18">
        <f>IF(AN4&lt;=17.99,-2,IF(AN4&lt;=22.99,0,IF(AN4&gt;=23,4)))</f>
        <v>-2</v>
      </c>
      <c r="AP4" s="22">
        <v>42.1</v>
      </c>
      <c r="AQ4" s="18">
        <f>IF(AP4&lt;=14.99,-2,IF(AP4&lt;=24.99,0,IF(AP4&lt;=34.99,2,IF(AP4&gt;=35,4))))</f>
        <v>4</v>
      </c>
      <c r="AR4" s="16">
        <v>0</v>
      </c>
      <c r="AS4" s="18">
        <f>IF(AR4&lt;=0.99,-2,IF(AR4&lt;=2.99,0,IF(AR4&gt;=3,4)))</f>
        <v>-2</v>
      </c>
      <c r="AT4" s="22">
        <v>2.2000000000000002</v>
      </c>
      <c r="AU4" s="18">
        <f>IF(AT4&lt;=0.99,-2,IF(AT4&lt;=2.99,0,IF(AT4&gt;=3,4)))</f>
        <v>0</v>
      </c>
      <c r="AV4" s="22">
        <v>59.1</v>
      </c>
      <c r="AW4" s="18">
        <f>IF(AV4&lt;=0.99,-2,IF(AV4&lt;=2.99,0,IF(AV4&gt;=3,4)))</f>
        <v>4</v>
      </c>
      <c r="AX4" s="23">
        <v>8.2372322899505759E-2</v>
      </c>
      <c r="AY4" s="8">
        <f>IF(AX4&lt;=9.99,2,IF(AX4&lt;=24.99,0,IF(AX4&gt;=25,-4)))</f>
        <v>2</v>
      </c>
      <c r="AZ4" s="8" t="s">
        <v>77</v>
      </c>
      <c r="BA4" s="8">
        <f>IF(AZ4="да",4,0)</f>
        <v>4</v>
      </c>
      <c r="BB4" s="8" t="s">
        <v>77</v>
      </c>
      <c r="BC4" s="8">
        <f>IF(BB4="да",0.5,0)</f>
        <v>0.5</v>
      </c>
      <c r="BD4" s="8" t="s">
        <v>77</v>
      </c>
      <c r="BE4" s="8">
        <f>IF(BD4="да",0.5,0)</f>
        <v>0.5</v>
      </c>
      <c r="BF4" s="8" t="s">
        <v>77</v>
      </c>
      <c r="BG4" s="8">
        <f>IF(BF4="да",0.5,0)</f>
        <v>0.5</v>
      </c>
      <c r="BH4" s="8" t="s">
        <v>77</v>
      </c>
      <c r="BI4" s="8">
        <f>IF(BH4="да",0.5,0)</f>
        <v>0.5</v>
      </c>
      <c r="BJ4" s="8" t="s">
        <v>77</v>
      </c>
      <c r="BK4" s="8">
        <f>IF(BJ4="да",0.5,0)</f>
        <v>0.5</v>
      </c>
      <c r="BL4" s="8" t="s">
        <v>77</v>
      </c>
      <c r="BM4" s="8">
        <f>IF(BL4="да",4,0)</f>
        <v>4</v>
      </c>
      <c r="BN4" s="8">
        <v>1</v>
      </c>
      <c r="BO4" s="8">
        <f>BN4*0.5</f>
        <v>0.5</v>
      </c>
      <c r="BP4" s="24">
        <v>511287</v>
      </c>
      <c r="BQ4" s="24">
        <v>538279</v>
      </c>
      <c r="BR4" s="17">
        <f>IF(BQ4&lt;BP4,-2,IF(BQ4=BP4,0,IF((((BQ4/BP4)*100)-100)&lt;=5,2,4)))</f>
        <v>4</v>
      </c>
      <c r="BS4" s="8">
        <v>3</v>
      </c>
      <c r="BT4" s="8">
        <f>IF(BS4=0,0,IF(BS4&lt;=3,2,IF(BS4&lt;=5,4,IF(BS4&gt;5,6))))</f>
        <v>2</v>
      </c>
      <c r="BU4" s="8">
        <v>0</v>
      </c>
      <c r="BV4" s="8">
        <f>IF(BU4&gt;=3,4,BU4*0.5)</f>
        <v>0</v>
      </c>
      <c r="BW4" s="25">
        <v>247.78399999999999</v>
      </c>
      <c r="BX4" s="26">
        <v>163.85</v>
      </c>
      <c r="BY4" s="8">
        <f>IF(BX4&lt;BW4,-2,IF(BX4=BW4,0,IF(BX4&gt;BW4,4)))</f>
        <v>-2</v>
      </c>
      <c r="BZ4" s="27">
        <v>80411.820505920346</v>
      </c>
      <c r="CA4" s="27">
        <v>145966.52577038453</v>
      </c>
      <c r="CB4" s="17">
        <f>IF(CA4&lt;BZ4,-2,IF(CA4=BZ4,0,IF((((CA4/BZ4)*100)-100)&lt;=5,2,4)))</f>
        <v>4</v>
      </c>
      <c r="CC4" s="8">
        <v>2</v>
      </c>
      <c r="CD4" s="8">
        <f>IF(CC4=0,-2,IF(CC4&lt;=3,0,IF(CC4&lt;=5,4,IF(CC4&gt;5,6))))</f>
        <v>0</v>
      </c>
      <c r="CE4" s="28">
        <v>1497.9884284176533</v>
      </c>
      <c r="CF4" s="28">
        <v>1547.558562857922</v>
      </c>
      <c r="CG4" s="17">
        <f>IF(CF4&lt;CE4,-2,IF(CF4=CE4,0,IF((((CF4/CE4)*100)-100)&lt;=5,4,6)))</f>
        <v>4</v>
      </c>
      <c r="CH4" s="29">
        <v>25363.8</v>
      </c>
      <c r="CI4" s="29">
        <v>27750.2</v>
      </c>
      <c r="CJ4" s="17">
        <f>IF(CI4&lt;CH4,-2,IF(CI4=CH4,0,IF((((CI4/CH4)*100)-100)&lt;=5,4,6)))</f>
        <v>6</v>
      </c>
      <c r="CK4" s="30">
        <v>216632</v>
      </c>
      <c r="CL4" s="30">
        <v>220799</v>
      </c>
      <c r="CM4" s="17">
        <f>IF(CL4&lt;=CK4,0,IF((((CL4/CK4)*100)-100)&lt;=5,4,6))</f>
        <v>4</v>
      </c>
      <c r="CN4" s="17">
        <v>0</v>
      </c>
      <c r="CO4" s="17">
        <v>0</v>
      </c>
      <c r="CP4" s="31">
        <f>SUM(C4,E4,G4,I4,K4,M4,O4,Q4,S4,U4,W4,Y4,AA4,AC4,AE4,AG4,AI4,AK4,AM4,AO4,AQ4,AS4,AU4,AW4,AY4,BA4,BC4,BE4,BG4,BI4,BK4,BM4,BO4,BR4,BT4,BV4,BY4,CB4,CD4,CG4,CJ4,CM4,)</f>
        <v>81.5</v>
      </c>
      <c r="CQ4" s="32">
        <f t="shared" ref="CQ4:CQ30" si="0">RANK(CP4,CP$4:CP$33,0)</f>
        <v>20</v>
      </c>
    </row>
    <row r="5" spans="1:95" s="9" customFormat="1" ht="15.75" x14ac:dyDescent="0.25">
      <c r="A5" s="19" t="s">
        <v>42</v>
      </c>
      <c r="B5" s="8" t="s">
        <v>77</v>
      </c>
      <c r="C5" s="8">
        <f t="shared" ref="C5:C39" si="1">IF(B5="да",4,0)</f>
        <v>4</v>
      </c>
      <c r="D5" s="8" t="s">
        <v>77</v>
      </c>
      <c r="E5" s="8">
        <f t="shared" ref="E5:E39" si="2">IF(D5="да",4,0)</f>
        <v>4</v>
      </c>
      <c r="F5" s="8">
        <v>7</v>
      </c>
      <c r="G5" s="8">
        <f t="shared" ref="G5:G39" si="3">F5*0.5</f>
        <v>3.5</v>
      </c>
      <c r="H5" s="8">
        <v>1</v>
      </c>
      <c r="I5" s="8">
        <f t="shared" ref="I5:I39" si="4">H5*0.5</f>
        <v>0.5</v>
      </c>
      <c r="J5" s="8" t="s">
        <v>77</v>
      </c>
      <c r="K5" s="8">
        <f t="shared" ref="K5:K39" si="5">IF(J5="да",4,0)</f>
        <v>4</v>
      </c>
      <c r="L5" s="8" t="s">
        <v>77</v>
      </c>
      <c r="M5" s="8">
        <f t="shared" ref="M5:M39" si="6">IF(L5="да",0.5,0)</f>
        <v>0.5</v>
      </c>
      <c r="N5" s="8" t="s">
        <v>77</v>
      </c>
      <c r="O5" s="8">
        <f>IF(N5="да",0.5,0)</f>
        <v>0.5</v>
      </c>
      <c r="P5" s="8" t="s">
        <v>77</v>
      </c>
      <c r="Q5" s="8">
        <f t="shared" ref="Q5:Q39" si="7">IF(P5="да",0.5,0)</f>
        <v>0.5</v>
      </c>
      <c r="R5" s="8" t="s">
        <v>77</v>
      </c>
      <c r="S5" s="8">
        <f t="shared" ref="S5:S39" si="8">IF(R5="да",0.5,0)</f>
        <v>0.5</v>
      </c>
      <c r="T5" s="8" t="s">
        <v>77</v>
      </c>
      <c r="U5" s="8">
        <f t="shared" ref="U5:U39" si="9">IF(T5="да",4,0)</f>
        <v>4</v>
      </c>
      <c r="V5" s="8" t="s">
        <v>77</v>
      </c>
      <c r="W5" s="8">
        <f t="shared" ref="W5:W39" si="10">IF(V5="да",0.5,0)</f>
        <v>0.5</v>
      </c>
      <c r="X5" s="8">
        <v>1</v>
      </c>
      <c r="Y5" s="8">
        <f t="shared" ref="Y5:Y39" si="11">X5</f>
        <v>1</v>
      </c>
      <c r="Z5" s="8" t="s">
        <v>77</v>
      </c>
      <c r="AA5" s="8">
        <f t="shared" ref="AA5:AA39" si="12">IF(Z5="да",4,0)</f>
        <v>4</v>
      </c>
      <c r="AB5" s="8"/>
      <c r="AC5" s="8">
        <f t="shared" ref="AC5:AC39" si="13">IF(AB5="да",4,0)</f>
        <v>0</v>
      </c>
      <c r="AD5" s="8" t="s">
        <v>77</v>
      </c>
      <c r="AE5" s="8">
        <f t="shared" ref="AE5:AE39" si="14">IF(AD5="да",4,0)</f>
        <v>4</v>
      </c>
      <c r="AF5" s="8" t="s">
        <v>77</v>
      </c>
      <c r="AG5" s="8">
        <f t="shared" ref="AG5:AG39" si="15">IF(AF5="да",4,0)</f>
        <v>4</v>
      </c>
      <c r="AH5" s="8">
        <v>3</v>
      </c>
      <c r="AI5" s="8">
        <f t="shared" ref="AI5:AI39" si="16">AH5*0.5</f>
        <v>1.5</v>
      </c>
      <c r="AJ5" s="8" t="s">
        <v>77</v>
      </c>
      <c r="AK5" s="8">
        <f t="shared" ref="AK5:AK39" si="17">IF(AJ5="да",4,0)</f>
        <v>4</v>
      </c>
      <c r="AL5" s="21" t="s">
        <v>78</v>
      </c>
      <c r="AM5" s="8">
        <f t="shared" ref="AM5:AM39" si="18">IF(AL5="нет",4,IF(AL5=1,0,-2))</f>
        <v>4</v>
      </c>
      <c r="AN5" s="22">
        <v>1.8</v>
      </c>
      <c r="AO5" s="18">
        <f t="shared" ref="AO5:AO39" si="19">IF(AN5&lt;=17.99,-2,IF(AN5&lt;=22.99,0,IF(AN5&gt;=23,4)))</f>
        <v>-2</v>
      </c>
      <c r="AP5" s="22">
        <v>58.5</v>
      </c>
      <c r="AQ5" s="18">
        <f t="shared" ref="AQ5:AQ39" si="20">IF(AP5&lt;=14.99,-2,IF(AP5&lt;=24.99,0,IF(AP5&lt;=34.99,2,IF(AP5&gt;=35,4))))</f>
        <v>4</v>
      </c>
      <c r="AR5" s="22">
        <v>1.3</v>
      </c>
      <c r="AS5" s="18">
        <f t="shared" ref="AS5:AS39" si="21">IF(AR5&lt;=0.99,-2,IF(AR5&lt;=2.99,0,IF(AR5&gt;=3,4)))</f>
        <v>0</v>
      </c>
      <c r="AT5" s="22">
        <v>2.1</v>
      </c>
      <c r="AU5" s="18">
        <f t="shared" ref="AU5:AU39" si="22">IF(AT5&lt;=0.99,-2,IF(AT5&lt;=2.99,0,IF(AT5&gt;=3,4)))</f>
        <v>0</v>
      </c>
      <c r="AV5" s="22">
        <v>32.6</v>
      </c>
      <c r="AW5" s="18">
        <f t="shared" ref="AW5:AW39" si="23">IF(AV5&lt;=0.99,-2,IF(AV5&lt;=2.99,0,IF(AV5&gt;=3,4)))</f>
        <v>4</v>
      </c>
      <c r="AX5" s="23">
        <v>0.46685340802987862</v>
      </c>
      <c r="AY5" s="8">
        <f t="shared" ref="AY5:AY39" si="24">IF(AX5&lt;=9.99,2,IF(AX5&lt;=24.99,0,IF(AX5&gt;=25,-4)))</f>
        <v>2</v>
      </c>
      <c r="AZ5" s="8" t="s">
        <v>77</v>
      </c>
      <c r="BA5" s="8">
        <f t="shared" ref="BA5:BA39" si="25">IF(AZ5="да",4,0)</f>
        <v>4</v>
      </c>
      <c r="BB5" s="8" t="s">
        <v>77</v>
      </c>
      <c r="BC5" s="8">
        <f t="shared" ref="BC5:BC39" si="26">IF(BB5="да",0.5,0)</f>
        <v>0.5</v>
      </c>
      <c r="BD5" s="8" t="s">
        <v>77</v>
      </c>
      <c r="BE5" s="8">
        <f t="shared" ref="BE5:BE39" si="27">IF(BD5="да",0.5,0)</f>
        <v>0.5</v>
      </c>
      <c r="BF5" s="8" t="s">
        <v>77</v>
      </c>
      <c r="BG5" s="8">
        <f t="shared" ref="BG5:BG39" si="28">IF(BF5="да",0.5,0)</f>
        <v>0.5</v>
      </c>
      <c r="BH5" s="8" t="s">
        <v>77</v>
      </c>
      <c r="BI5" s="8">
        <f t="shared" ref="BI5:BI39" si="29">IF(BH5="да",0.5,0)</f>
        <v>0.5</v>
      </c>
      <c r="BJ5" s="8" t="s">
        <v>77</v>
      </c>
      <c r="BK5" s="8">
        <f t="shared" ref="BK5:BK39" si="30">IF(BJ5="да",0.5,0)</f>
        <v>0.5</v>
      </c>
      <c r="BL5" s="8" t="s">
        <v>77</v>
      </c>
      <c r="BM5" s="8">
        <f t="shared" ref="BM5:BM39" si="31">IF(BL5="да",4,0)</f>
        <v>4</v>
      </c>
      <c r="BN5" s="8">
        <v>4</v>
      </c>
      <c r="BO5" s="8">
        <f t="shared" ref="BO5:BO39" si="32">BN5*0.5</f>
        <v>2</v>
      </c>
      <c r="BP5" s="24">
        <v>1226561.3</v>
      </c>
      <c r="BQ5" s="24">
        <v>972057.7</v>
      </c>
      <c r="BR5" s="17">
        <f t="shared" ref="BR5:BR39" si="33">IF(BQ5&lt;BP5,-2,IF(BQ5=BP5,0,IF((((BQ5/BP5)*100)-100)&lt;=5,2,4)))</f>
        <v>-2</v>
      </c>
      <c r="BS5" s="8">
        <v>0</v>
      </c>
      <c r="BT5" s="8">
        <f t="shared" ref="BT5:BT39" si="34">IF(BS5=0,0,IF(BS5&lt;=3,2,IF(BS5&lt;=5,4,IF(BS5&gt;5,6))))</f>
        <v>0</v>
      </c>
      <c r="BU5" s="8">
        <v>0</v>
      </c>
      <c r="BV5" s="8">
        <f t="shared" ref="BV5:BV39" si="35">IF(BU5&gt;=3,4,BU5*0.5)</f>
        <v>0</v>
      </c>
      <c r="BW5" s="25">
        <v>247.78399999999999</v>
      </c>
      <c r="BX5" s="26">
        <v>179.7</v>
      </c>
      <c r="BY5" s="8">
        <f t="shared" ref="BY5:BY39" si="36">IF(BX5&lt;BW5,-2,IF(BX5=BW5,0,IF(BX5&gt;BW5,4)))</f>
        <v>-2</v>
      </c>
      <c r="BZ5" s="27">
        <v>38525.462381480116</v>
      </c>
      <c r="CA5" s="27">
        <v>38908.321930588383</v>
      </c>
      <c r="CB5" s="17">
        <f t="shared" ref="CB5:CB39" si="37">IF(CA5&lt;BZ5,-2,IF(CA5=BZ5,0,IF((((CA5/BZ5)*100)-100)&lt;=5,2,4)))</f>
        <v>2</v>
      </c>
      <c r="CC5" s="8">
        <v>1</v>
      </c>
      <c r="CD5" s="8">
        <f t="shared" ref="CD5:CD39" si="38">IF(CC5=0,-2,IF(CC5&lt;=3,0,IF(CC5&lt;=5,4,IF(CC5&gt;5,6))))</f>
        <v>0</v>
      </c>
      <c r="CE5" s="28">
        <v>213.70675680334935</v>
      </c>
      <c r="CF5" s="28">
        <v>615.73330016171167</v>
      </c>
      <c r="CG5" s="17">
        <f t="shared" ref="CG5:CG39" si="39">IF(CF5&lt;CE5,-2,IF(CF5=CE5,0,IF((((CF5/CE5)*100)-100)&lt;=5,4,6)))</f>
        <v>6</v>
      </c>
      <c r="CH5" s="29">
        <v>36581</v>
      </c>
      <c r="CI5" s="29">
        <v>38517.9</v>
      </c>
      <c r="CJ5" s="17">
        <f t="shared" ref="CJ5:CJ39" si="40">IF(CI5&lt;CH5,-2,IF(CI5=CH5,0,IF((((CI5/CH5)*100)-100)&lt;=5,4,6)))</f>
        <v>6</v>
      </c>
      <c r="CK5" s="30">
        <v>701851</v>
      </c>
      <c r="CL5" s="30">
        <v>716134</v>
      </c>
      <c r="CM5" s="17">
        <f t="shared" ref="CM5:CM39" si="41">IF(CL5&lt;=CK5,0,IF((((CL5/CK5)*100)-100)&lt;=5,4,6))</f>
        <v>4</v>
      </c>
      <c r="CN5" s="17">
        <v>0</v>
      </c>
      <c r="CO5" s="17">
        <v>0</v>
      </c>
      <c r="CP5" s="31">
        <f t="shared" ref="CP5:CP33" si="42">SUM(C5,E5,G5,I5,K5,M5,O5,Q5,S5,U5,W5,Y5,AA5,AC5,AE5,AG5,AI5,AK5,AM5,AO5,AQ5,AS5,AU5,AW5,AY5,BA5,BC5,BE5,BG5,BI5,BK5,BM5,BO5,BR5,BT5,BV5,BY5,CB5,CD5,CG5,CJ5,CM5,)</f>
        <v>79.5</v>
      </c>
      <c r="CQ5" s="32">
        <f t="shared" si="0"/>
        <v>21</v>
      </c>
    </row>
    <row r="6" spans="1:95" s="9" customFormat="1" ht="15.75" x14ac:dyDescent="0.25">
      <c r="A6" s="19" t="s">
        <v>43</v>
      </c>
      <c r="B6" s="8" t="s">
        <v>77</v>
      </c>
      <c r="C6" s="8">
        <f t="shared" si="1"/>
        <v>4</v>
      </c>
      <c r="D6" s="8" t="s">
        <v>77</v>
      </c>
      <c r="E6" s="8">
        <f t="shared" si="2"/>
        <v>4</v>
      </c>
      <c r="F6" s="8">
        <v>2</v>
      </c>
      <c r="G6" s="8">
        <f t="shared" si="3"/>
        <v>1</v>
      </c>
      <c r="H6" s="8">
        <v>1</v>
      </c>
      <c r="I6" s="8">
        <f t="shared" si="4"/>
        <v>0.5</v>
      </c>
      <c r="J6" s="8" t="s">
        <v>77</v>
      </c>
      <c r="K6" s="8">
        <f t="shared" si="5"/>
        <v>4</v>
      </c>
      <c r="L6" s="8" t="s">
        <v>77</v>
      </c>
      <c r="M6" s="8">
        <f t="shared" si="6"/>
        <v>0.5</v>
      </c>
      <c r="N6" s="8" t="s">
        <v>77</v>
      </c>
      <c r="O6" s="8">
        <f t="shared" ref="O6:O39" si="43">IF(N6="да",0.5,0)</f>
        <v>0.5</v>
      </c>
      <c r="P6" s="8" t="s">
        <v>77</v>
      </c>
      <c r="Q6" s="8">
        <f t="shared" si="7"/>
        <v>0.5</v>
      </c>
      <c r="R6" s="8" t="s">
        <v>77</v>
      </c>
      <c r="S6" s="8">
        <f t="shared" si="8"/>
        <v>0.5</v>
      </c>
      <c r="T6" s="8" t="s">
        <v>77</v>
      </c>
      <c r="U6" s="8">
        <f t="shared" si="9"/>
        <v>4</v>
      </c>
      <c r="V6" s="8" t="s">
        <v>77</v>
      </c>
      <c r="W6" s="8">
        <f t="shared" si="10"/>
        <v>0.5</v>
      </c>
      <c r="X6" s="8">
        <v>1</v>
      </c>
      <c r="Y6" s="8">
        <f t="shared" si="11"/>
        <v>1</v>
      </c>
      <c r="Z6" s="8" t="s">
        <v>77</v>
      </c>
      <c r="AA6" s="8">
        <f t="shared" si="12"/>
        <v>4</v>
      </c>
      <c r="AB6" s="8"/>
      <c r="AC6" s="8">
        <f t="shared" si="13"/>
        <v>0</v>
      </c>
      <c r="AD6" s="8" t="s">
        <v>78</v>
      </c>
      <c r="AE6" s="8">
        <f t="shared" si="14"/>
        <v>0</v>
      </c>
      <c r="AF6" s="8" t="s">
        <v>77</v>
      </c>
      <c r="AG6" s="8">
        <f t="shared" si="15"/>
        <v>4</v>
      </c>
      <c r="AH6" s="8">
        <v>1</v>
      </c>
      <c r="AI6" s="8">
        <f t="shared" si="16"/>
        <v>0.5</v>
      </c>
      <c r="AJ6" s="8" t="s">
        <v>77</v>
      </c>
      <c r="AK6" s="8">
        <f t="shared" si="17"/>
        <v>4</v>
      </c>
      <c r="AL6" s="21">
        <v>1</v>
      </c>
      <c r="AM6" s="8">
        <f t="shared" si="18"/>
        <v>0</v>
      </c>
      <c r="AN6" s="16">
        <v>100</v>
      </c>
      <c r="AO6" s="18">
        <f t="shared" si="19"/>
        <v>4</v>
      </c>
      <c r="AP6" s="16">
        <v>72.525700000000001</v>
      </c>
      <c r="AQ6" s="18">
        <f t="shared" si="20"/>
        <v>4</v>
      </c>
      <c r="AR6" s="16">
        <v>1</v>
      </c>
      <c r="AS6" s="18">
        <f t="shared" si="21"/>
        <v>0</v>
      </c>
      <c r="AT6" s="16">
        <v>2.0333000000000001</v>
      </c>
      <c r="AU6" s="18">
        <f t="shared" si="22"/>
        <v>0</v>
      </c>
      <c r="AV6" s="16">
        <v>42.092799999999997</v>
      </c>
      <c r="AW6" s="18">
        <f t="shared" si="23"/>
        <v>4</v>
      </c>
      <c r="AX6" s="23">
        <v>0.58362989323843417</v>
      </c>
      <c r="AY6" s="8">
        <f t="shared" si="24"/>
        <v>2</v>
      </c>
      <c r="AZ6" s="8" t="s">
        <v>77</v>
      </c>
      <c r="BA6" s="8">
        <f t="shared" si="25"/>
        <v>4</v>
      </c>
      <c r="BB6" s="8" t="s">
        <v>77</v>
      </c>
      <c r="BC6" s="8">
        <f t="shared" si="26"/>
        <v>0.5</v>
      </c>
      <c r="BD6" s="8" t="s">
        <v>77</v>
      </c>
      <c r="BE6" s="8">
        <f t="shared" si="27"/>
        <v>0.5</v>
      </c>
      <c r="BF6" s="8" t="s">
        <v>77</v>
      </c>
      <c r="BG6" s="8">
        <f t="shared" si="28"/>
        <v>0.5</v>
      </c>
      <c r="BH6" s="8" t="s">
        <v>77</v>
      </c>
      <c r="BI6" s="8">
        <f t="shared" si="29"/>
        <v>0.5</v>
      </c>
      <c r="BJ6" s="8" t="s">
        <v>77</v>
      </c>
      <c r="BK6" s="8">
        <f t="shared" si="30"/>
        <v>0.5</v>
      </c>
      <c r="BL6" s="8" t="s">
        <v>77</v>
      </c>
      <c r="BM6" s="8">
        <f t="shared" si="31"/>
        <v>4</v>
      </c>
      <c r="BN6" s="8">
        <v>1</v>
      </c>
      <c r="BO6" s="8">
        <f t="shared" si="32"/>
        <v>0.5</v>
      </c>
      <c r="BP6" s="24">
        <v>217874.8</v>
      </c>
      <c r="BQ6" s="24">
        <v>861757.1</v>
      </c>
      <c r="BR6" s="17">
        <f t="shared" si="33"/>
        <v>4</v>
      </c>
      <c r="BS6" s="8">
        <v>0</v>
      </c>
      <c r="BT6" s="8">
        <f t="shared" si="34"/>
        <v>0</v>
      </c>
      <c r="BU6" s="8">
        <v>2</v>
      </c>
      <c r="BV6" s="8">
        <f t="shared" si="35"/>
        <v>1</v>
      </c>
      <c r="BW6" s="25">
        <v>247.78399999999999</v>
      </c>
      <c r="BX6" s="26">
        <v>208.05</v>
      </c>
      <c r="BY6" s="8">
        <f t="shared" si="36"/>
        <v>-2</v>
      </c>
      <c r="BZ6" s="27">
        <v>171665.38490311962</v>
      </c>
      <c r="CA6" s="27">
        <v>97603.353646996475</v>
      </c>
      <c r="CB6" s="17">
        <f t="shared" si="37"/>
        <v>-2</v>
      </c>
      <c r="CC6" s="8">
        <v>10</v>
      </c>
      <c r="CD6" s="8">
        <f t="shared" si="38"/>
        <v>6</v>
      </c>
      <c r="CE6" s="28">
        <v>394.15351238123731</v>
      </c>
      <c r="CF6" s="28">
        <v>321.1287331087475</v>
      </c>
      <c r="CG6" s="17">
        <f t="shared" si="39"/>
        <v>-2</v>
      </c>
      <c r="CH6" s="29">
        <v>31244</v>
      </c>
      <c r="CI6" s="29">
        <v>33815.9</v>
      </c>
      <c r="CJ6" s="17">
        <f t="shared" si="40"/>
        <v>6</v>
      </c>
      <c r="CK6" s="30">
        <v>447242</v>
      </c>
      <c r="CL6" s="30">
        <v>467835</v>
      </c>
      <c r="CM6" s="17">
        <f t="shared" si="41"/>
        <v>4</v>
      </c>
      <c r="CN6" s="17">
        <v>0</v>
      </c>
      <c r="CO6" s="17">
        <v>0</v>
      </c>
      <c r="CP6" s="31">
        <f t="shared" si="42"/>
        <v>73.5</v>
      </c>
      <c r="CQ6" s="32">
        <f t="shared" si="0"/>
        <v>24</v>
      </c>
    </row>
    <row r="7" spans="1:95" s="9" customFormat="1" ht="15.75" x14ac:dyDescent="0.25">
      <c r="A7" s="19" t="s">
        <v>44</v>
      </c>
      <c r="B7" s="8" t="s">
        <v>77</v>
      </c>
      <c r="C7" s="8">
        <f t="shared" si="1"/>
        <v>4</v>
      </c>
      <c r="D7" s="8" t="s">
        <v>77</v>
      </c>
      <c r="E7" s="8">
        <f t="shared" si="2"/>
        <v>4</v>
      </c>
      <c r="F7" s="8">
        <v>7</v>
      </c>
      <c r="G7" s="8">
        <f t="shared" si="3"/>
        <v>3.5</v>
      </c>
      <c r="H7" s="8">
        <v>1</v>
      </c>
      <c r="I7" s="8">
        <f t="shared" si="4"/>
        <v>0.5</v>
      </c>
      <c r="J7" s="8" t="s">
        <v>77</v>
      </c>
      <c r="K7" s="8">
        <f t="shared" si="5"/>
        <v>4</v>
      </c>
      <c r="L7" s="8" t="s">
        <v>77</v>
      </c>
      <c r="M7" s="8">
        <f t="shared" si="6"/>
        <v>0.5</v>
      </c>
      <c r="N7" s="8" t="s">
        <v>77</v>
      </c>
      <c r="O7" s="8">
        <f t="shared" si="43"/>
        <v>0.5</v>
      </c>
      <c r="P7" s="8" t="s">
        <v>77</v>
      </c>
      <c r="Q7" s="8">
        <f t="shared" si="7"/>
        <v>0.5</v>
      </c>
      <c r="R7" s="8" t="s">
        <v>77</v>
      </c>
      <c r="S7" s="8">
        <f t="shared" si="8"/>
        <v>0.5</v>
      </c>
      <c r="T7" s="8" t="s">
        <v>77</v>
      </c>
      <c r="U7" s="8">
        <f t="shared" si="9"/>
        <v>4</v>
      </c>
      <c r="V7" s="8" t="s">
        <v>77</v>
      </c>
      <c r="W7" s="8">
        <f t="shared" si="10"/>
        <v>0.5</v>
      </c>
      <c r="X7" s="8">
        <v>0</v>
      </c>
      <c r="Y7" s="8">
        <f t="shared" si="11"/>
        <v>0</v>
      </c>
      <c r="Z7" s="8" t="s">
        <v>77</v>
      </c>
      <c r="AA7" s="8">
        <f t="shared" si="12"/>
        <v>4</v>
      </c>
      <c r="AB7" s="8"/>
      <c r="AC7" s="8">
        <f t="shared" si="13"/>
        <v>0</v>
      </c>
      <c r="AD7" s="8" t="s">
        <v>78</v>
      </c>
      <c r="AE7" s="8">
        <f t="shared" si="14"/>
        <v>0</v>
      </c>
      <c r="AF7" s="8" t="s">
        <v>77</v>
      </c>
      <c r="AG7" s="8">
        <f t="shared" si="15"/>
        <v>4</v>
      </c>
      <c r="AH7" s="8">
        <v>0</v>
      </c>
      <c r="AI7" s="8">
        <f t="shared" si="16"/>
        <v>0</v>
      </c>
      <c r="AJ7" s="8" t="s">
        <v>77</v>
      </c>
      <c r="AK7" s="8">
        <f t="shared" si="17"/>
        <v>4</v>
      </c>
      <c r="AL7" s="21" t="s">
        <v>78</v>
      </c>
      <c r="AM7" s="8">
        <f t="shared" si="18"/>
        <v>4</v>
      </c>
      <c r="AN7" s="16" t="s">
        <v>102</v>
      </c>
      <c r="AO7" s="18">
        <f t="shared" si="19"/>
        <v>4</v>
      </c>
      <c r="AP7" s="16">
        <v>77.872200000000007</v>
      </c>
      <c r="AQ7" s="18">
        <f t="shared" si="20"/>
        <v>4</v>
      </c>
      <c r="AR7" s="16" t="s">
        <v>102</v>
      </c>
      <c r="AS7" s="18">
        <f t="shared" si="21"/>
        <v>4</v>
      </c>
      <c r="AT7" s="16">
        <v>2.1871</v>
      </c>
      <c r="AU7" s="18">
        <f t="shared" si="22"/>
        <v>0</v>
      </c>
      <c r="AV7" s="16">
        <v>56.537599999999998</v>
      </c>
      <c r="AW7" s="18">
        <f t="shared" si="23"/>
        <v>4</v>
      </c>
      <c r="AX7" s="23">
        <v>9.3370681605975725E-2</v>
      </c>
      <c r="AY7" s="8">
        <f t="shared" si="24"/>
        <v>2</v>
      </c>
      <c r="AZ7" s="8" t="s">
        <v>77</v>
      </c>
      <c r="BA7" s="8">
        <f t="shared" si="25"/>
        <v>4</v>
      </c>
      <c r="BB7" s="8" t="s">
        <v>77</v>
      </c>
      <c r="BC7" s="8">
        <f t="shared" si="26"/>
        <v>0.5</v>
      </c>
      <c r="BD7" s="8" t="s">
        <v>77</v>
      </c>
      <c r="BE7" s="8">
        <f t="shared" si="27"/>
        <v>0.5</v>
      </c>
      <c r="BF7" s="8" t="s">
        <v>77</v>
      </c>
      <c r="BG7" s="8">
        <f t="shared" si="28"/>
        <v>0.5</v>
      </c>
      <c r="BH7" s="8" t="s">
        <v>77</v>
      </c>
      <c r="BI7" s="8">
        <f t="shared" si="29"/>
        <v>0.5</v>
      </c>
      <c r="BJ7" s="8" t="s">
        <v>77</v>
      </c>
      <c r="BK7" s="8">
        <f t="shared" si="30"/>
        <v>0.5</v>
      </c>
      <c r="BL7" s="8" t="s">
        <v>77</v>
      </c>
      <c r="BM7" s="8">
        <f t="shared" si="31"/>
        <v>4</v>
      </c>
      <c r="BN7" s="8">
        <v>1</v>
      </c>
      <c r="BO7" s="8">
        <f t="shared" si="32"/>
        <v>0.5</v>
      </c>
      <c r="BP7" s="24">
        <v>366481</v>
      </c>
      <c r="BQ7" s="24">
        <v>338348.2</v>
      </c>
      <c r="BR7" s="17">
        <f t="shared" si="33"/>
        <v>-2</v>
      </c>
      <c r="BS7" s="8">
        <v>0</v>
      </c>
      <c r="BT7" s="8">
        <f t="shared" si="34"/>
        <v>0</v>
      </c>
      <c r="BU7" s="8">
        <v>1</v>
      </c>
      <c r="BV7" s="8">
        <f t="shared" si="35"/>
        <v>0.5</v>
      </c>
      <c r="BW7" s="25">
        <v>247.78399999999999</v>
      </c>
      <c r="BX7" s="26">
        <v>162.09</v>
      </c>
      <c r="BY7" s="8">
        <f t="shared" si="36"/>
        <v>-2</v>
      </c>
      <c r="BZ7" s="27">
        <v>38387.200043630015</v>
      </c>
      <c r="CA7" s="27">
        <v>75570.787388485624</v>
      </c>
      <c r="CB7" s="17">
        <f t="shared" si="37"/>
        <v>4</v>
      </c>
      <c r="CC7" s="8">
        <v>0</v>
      </c>
      <c r="CD7" s="8">
        <f t="shared" si="38"/>
        <v>-2</v>
      </c>
      <c r="CE7" s="28">
        <v>540.01963350785343</v>
      </c>
      <c r="CF7" s="28">
        <v>321.7266027594614</v>
      </c>
      <c r="CG7" s="17">
        <f t="shared" si="39"/>
        <v>-2</v>
      </c>
      <c r="CH7" s="29">
        <v>24098.3</v>
      </c>
      <c r="CI7" s="29">
        <v>26666.3</v>
      </c>
      <c r="CJ7" s="17">
        <f t="shared" si="40"/>
        <v>6</v>
      </c>
      <c r="CK7" s="30">
        <v>207294</v>
      </c>
      <c r="CL7" s="30">
        <v>213023</v>
      </c>
      <c r="CM7" s="17">
        <f t="shared" si="41"/>
        <v>4</v>
      </c>
      <c r="CN7" s="17">
        <v>0</v>
      </c>
      <c r="CO7" s="17">
        <v>0</v>
      </c>
      <c r="CP7" s="31">
        <f t="shared" si="42"/>
        <v>74</v>
      </c>
      <c r="CQ7" s="32">
        <f t="shared" si="0"/>
        <v>23</v>
      </c>
    </row>
    <row r="8" spans="1:95" s="9" customFormat="1" ht="15.75" x14ac:dyDescent="0.25">
      <c r="A8" s="19" t="s">
        <v>45</v>
      </c>
      <c r="B8" s="8" t="s">
        <v>77</v>
      </c>
      <c r="C8" s="8">
        <f t="shared" si="1"/>
        <v>4</v>
      </c>
      <c r="D8" s="8" t="s">
        <v>77</v>
      </c>
      <c r="E8" s="8">
        <f t="shared" si="2"/>
        <v>4</v>
      </c>
      <c r="F8" s="8">
        <v>3</v>
      </c>
      <c r="G8" s="8">
        <f t="shared" si="3"/>
        <v>1.5</v>
      </c>
      <c r="H8" s="8">
        <v>3</v>
      </c>
      <c r="I8" s="8">
        <f t="shared" si="4"/>
        <v>1.5</v>
      </c>
      <c r="J8" s="8" t="s">
        <v>77</v>
      </c>
      <c r="K8" s="8">
        <f t="shared" si="5"/>
        <v>4</v>
      </c>
      <c r="L8" s="8" t="s">
        <v>77</v>
      </c>
      <c r="M8" s="8">
        <f t="shared" si="6"/>
        <v>0.5</v>
      </c>
      <c r="N8" s="8" t="s">
        <v>77</v>
      </c>
      <c r="O8" s="8">
        <f t="shared" si="43"/>
        <v>0.5</v>
      </c>
      <c r="P8" s="8" t="s">
        <v>77</v>
      </c>
      <c r="Q8" s="8">
        <f t="shared" si="7"/>
        <v>0.5</v>
      </c>
      <c r="R8" s="8" t="s">
        <v>77</v>
      </c>
      <c r="S8" s="8">
        <f t="shared" si="8"/>
        <v>0.5</v>
      </c>
      <c r="T8" s="8" t="s">
        <v>77</v>
      </c>
      <c r="U8" s="8">
        <f t="shared" si="9"/>
        <v>4</v>
      </c>
      <c r="V8" s="8" t="s">
        <v>78</v>
      </c>
      <c r="W8" s="8">
        <f t="shared" si="10"/>
        <v>0</v>
      </c>
      <c r="X8" s="8">
        <v>0</v>
      </c>
      <c r="Y8" s="8">
        <f t="shared" si="11"/>
        <v>0</v>
      </c>
      <c r="Z8" s="8" t="s">
        <v>77</v>
      </c>
      <c r="AA8" s="8">
        <f t="shared" si="12"/>
        <v>4</v>
      </c>
      <c r="AB8" s="8"/>
      <c r="AC8" s="8">
        <f t="shared" si="13"/>
        <v>0</v>
      </c>
      <c r="AD8" s="8" t="s">
        <v>77</v>
      </c>
      <c r="AE8" s="8">
        <f t="shared" si="14"/>
        <v>4</v>
      </c>
      <c r="AF8" s="8" t="s">
        <v>77</v>
      </c>
      <c r="AG8" s="8">
        <f t="shared" si="15"/>
        <v>4</v>
      </c>
      <c r="AH8" s="8">
        <v>0</v>
      </c>
      <c r="AI8" s="8">
        <f t="shared" si="16"/>
        <v>0</v>
      </c>
      <c r="AJ8" s="8" t="s">
        <v>77</v>
      </c>
      <c r="AK8" s="8">
        <f t="shared" si="17"/>
        <v>4</v>
      </c>
      <c r="AL8" s="21" t="s">
        <v>78</v>
      </c>
      <c r="AM8" s="8">
        <f t="shared" si="18"/>
        <v>4</v>
      </c>
      <c r="AN8" s="33" t="s">
        <v>102</v>
      </c>
      <c r="AO8" s="18">
        <f t="shared" si="19"/>
        <v>4</v>
      </c>
      <c r="AP8" s="16">
        <v>59.364699999999999</v>
      </c>
      <c r="AQ8" s="18">
        <f t="shared" si="20"/>
        <v>4</v>
      </c>
      <c r="AR8" s="16" t="s">
        <v>102</v>
      </c>
      <c r="AS8" s="18">
        <f t="shared" si="21"/>
        <v>4</v>
      </c>
      <c r="AT8" s="16">
        <v>3.2564000000000002</v>
      </c>
      <c r="AU8" s="18">
        <f t="shared" si="22"/>
        <v>4</v>
      </c>
      <c r="AV8" s="16">
        <v>25.668299999999999</v>
      </c>
      <c r="AW8" s="18">
        <f t="shared" si="23"/>
        <v>4</v>
      </c>
      <c r="AX8" s="23">
        <v>0.37202380952380953</v>
      </c>
      <c r="AY8" s="8">
        <f t="shared" si="24"/>
        <v>2</v>
      </c>
      <c r="AZ8" s="8" t="s">
        <v>77</v>
      </c>
      <c r="BA8" s="8">
        <f t="shared" si="25"/>
        <v>4</v>
      </c>
      <c r="BB8" s="8" t="s">
        <v>77</v>
      </c>
      <c r="BC8" s="8">
        <f t="shared" si="26"/>
        <v>0.5</v>
      </c>
      <c r="BD8" s="8" t="s">
        <v>77</v>
      </c>
      <c r="BE8" s="8">
        <f t="shared" si="27"/>
        <v>0.5</v>
      </c>
      <c r="BF8" s="8" t="s">
        <v>77</v>
      </c>
      <c r="BG8" s="8">
        <f t="shared" si="28"/>
        <v>0.5</v>
      </c>
      <c r="BH8" s="8" t="s">
        <v>77</v>
      </c>
      <c r="BI8" s="8">
        <f t="shared" si="29"/>
        <v>0.5</v>
      </c>
      <c r="BJ8" s="8" t="s">
        <v>77</v>
      </c>
      <c r="BK8" s="8">
        <f t="shared" si="30"/>
        <v>0.5</v>
      </c>
      <c r="BL8" s="8" t="s">
        <v>77</v>
      </c>
      <c r="BM8" s="8">
        <f t="shared" si="31"/>
        <v>4</v>
      </c>
      <c r="BN8" s="8">
        <v>3</v>
      </c>
      <c r="BO8" s="8">
        <f t="shared" si="32"/>
        <v>1.5</v>
      </c>
      <c r="BP8" s="24">
        <v>195255.5</v>
      </c>
      <c r="BQ8" s="24">
        <v>327604</v>
      </c>
      <c r="BR8" s="17">
        <f t="shared" si="33"/>
        <v>4</v>
      </c>
      <c r="BS8" s="8">
        <v>0</v>
      </c>
      <c r="BT8" s="8">
        <f t="shared" si="34"/>
        <v>0</v>
      </c>
      <c r="BU8" s="8">
        <v>0</v>
      </c>
      <c r="BV8" s="8">
        <f t="shared" si="35"/>
        <v>0</v>
      </c>
      <c r="BW8" s="25">
        <v>247.78399999999999</v>
      </c>
      <c r="BX8" s="26">
        <v>160.05000000000001</v>
      </c>
      <c r="BY8" s="8">
        <f t="shared" si="36"/>
        <v>-2</v>
      </c>
      <c r="BZ8" s="27">
        <v>42269.666920925505</v>
      </c>
      <c r="CA8" s="27">
        <v>63812.82249742002</v>
      </c>
      <c r="CB8" s="17">
        <f t="shared" si="37"/>
        <v>4</v>
      </c>
      <c r="CC8" s="8">
        <v>1</v>
      </c>
      <c r="CD8" s="8">
        <f t="shared" si="38"/>
        <v>0</v>
      </c>
      <c r="CE8" s="28">
        <v>193.87236206458175</v>
      </c>
      <c r="CF8" s="28">
        <v>367.45356037151703</v>
      </c>
      <c r="CG8" s="17">
        <f t="shared" si="39"/>
        <v>6</v>
      </c>
      <c r="CH8" s="29">
        <v>25375.4</v>
      </c>
      <c r="CI8" s="29">
        <v>28609.3</v>
      </c>
      <c r="CJ8" s="17">
        <f t="shared" si="40"/>
        <v>6</v>
      </c>
      <c r="CK8" s="30">
        <v>178207</v>
      </c>
      <c r="CL8" s="30">
        <v>178189</v>
      </c>
      <c r="CM8" s="17">
        <f t="shared" si="41"/>
        <v>0</v>
      </c>
      <c r="CN8" s="17">
        <v>0</v>
      </c>
      <c r="CO8" s="17">
        <v>0</v>
      </c>
      <c r="CP8" s="31">
        <f t="shared" si="42"/>
        <v>93</v>
      </c>
      <c r="CQ8" s="32">
        <f t="shared" si="0"/>
        <v>12</v>
      </c>
    </row>
    <row r="9" spans="1:95" s="9" customFormat="1" ht="15.75" x14ac:dyDescent="0.25">
      <c r="A9" s="19" t="s">
        <v>46</v>
      </c>
      <c r="B9" s="8" t="s">
        <v>77</v>
      </c>
      <c r="C9" s="8">
        <f t="shared" si="1"/>
        <v>4</v>
      </c>
      <c r="D9" s="8" t="s">
        <v>77</v>
      </c>
      <c r="E9" s="8">
        <f t="shared" si="2"/>
        <v>4</v>
      </c>
      <c r="F9" s="8">
        <v>6</v>
      </c>
      <c r="G9" s="8">
        <f t="shared" si="3"/>
        <v>3</v>
      </c>
      <c r="H9" s="8">
        <v>4</v>
      </c>
      <c r="I9" s="8">
        <f t="shared" si="4"/>
        <v>2</v>
      </c>
      <c r="J9" s="8" t="s">
        <v>77</v>
      </c>
      <c r="K9" s="8">
        <f t="shared" si="5"/>
        <v>4</v>
      </c>
      <c r="L9" s="8" t="s">
        <v>77</v>
      </c>
      <c r="M9" s="8">
        <f t="shared" si="6"/>
        <v>0.5</v>
      </c>
      <c r="N9" s="8" t="s">
        <v>77</v>
      </c>
      <c r="O9" s="8">
        <f t="shared" si="43"/>
        <v>0.5</v>
      </c>
      <c r="P9" s="8" t="s">
        <v>77</v>
      </c>
      <c r="Q9" s="8">
        <f t="shared" si="7"/>
        <v>0.5</v>
      </c>
      <c r="R9" s="8" t="s">
        <v>77</v>
      </c>
      <c r="S9" s="8">
        <f t="shared" si="8"/>
        <v>0.5</v>
      </c>
      <c r="T9" s="8" t="s">
        <v>77</v>
      </c>
      <c r="U9" s="8">
        <f t="shared" si="9"/>
        <v>4</v>
      </c>
      <c r="V9" s="8" t="s">
        <v>77</v>
      </c>
      <c r="W9" s="8">
        <f t="shared" si="10"/>
        <v>0.5</v>
      </c>
      <c r="X9" s="8">
        <v>0</v>
      </c>
      <c r="Y9" s="8">
        <f t="shared" si="11"/>
        <v>0</v>
      </c>
      <c r="Z9" s="8" t="s">
        <v>77</v>
      </c>
      <c r="AA9" s="8">
        <f t="shared" si="12"/>
        <v>4</v>
      </c>
      <c r="AB9" s="8"/>
      <c r="AC9" s="8">
        <f t="shared" si="13"/>
        <v>0</v>
      </c>
      <c r="AD9" s="8" t="s">
        <v>77</v>
      </c>
      <c r="AE9" s="8">
        <f t="shared" si="14"/>
        <v>4</v>
      </c>
      <c r="AF9" s="8" t="s">
        <v>77</v>
      </c>
      <c r="AG9" s="8">
        <f t="shared" si="15"/>
        <v>4</v>
      </c>
      <c r="AH9" s="8">
        <v>2</v>
      </c>
      <c r="AI9" s="8">
        <f t="shared" si="16"/>
        <v>1</v>
      </c>
      <c r="AJ9" s="8" t="s">
        <v>77</v>
      </c>
      <c r="AK9" s="8">
        <f t="shared" si="17"/>
        <v>4</v>
      </c>
      <c r="AL9" s="21" t="s">
        <v>78</v>
      </c>
      <c r="AM9" s="8">
        <f t="shared" si="18"/>
        <v>4</v>
      </c>
      <c r="AN9" s="33">
        <v>0</v>
      </c>
      <c r="AO9" s="18">
        <f t="shared" si="19"/>
        <v>-2</v>
      </c>
      <c r="AP9" s="16">
        <v>67.8904</v>
      </c>
      <c r="AQ9" s="18">
        <f t="shared" si="20"/>
        <v>4</v>
      </c>
      <c r="AR9" s="16">
        <v>0</v>
      </c>
      <c r="AS9" s="18">
        <f t="shared" si="21"/>
        <v>-2</v>
      </c>
      <c r="AT9" s="16">
        <v>2.2389000000000001</v>
      </c>
      <c r="AU9" s="18">
        <f t="shared" si="22"/>
        <v>0</v>
      </c>
      <c r="AV9" s="16">
        <v>49.156599999999997</v>
      </c>
      <c r="AW9" s="18">
        <f t="shared" si="23"/>
        <v>4</v>
      </c>
      <c r="AX9" s="23">
        <v>4.6685340802987862E-2</v>
      </c>
      <c r="AY9" s="8">
        <f t="shared" si="24"/>
        <v>2</v>
      </c>
      <c r="AZ9" s="8" t="s">
        <v>77</v>
      </c>
      <c r="BA9" s="8">
        <f t="shared" si="25"/>
        <v>4</v>
      </c>
      <c r="BB9" s="8" t="s">
        <v>77</v>
      </c>
      <c r="BC9" s="8">
        <f t="shared" si="26"/>
        <v>0.5</v>
      </c>
      <c r="BD9" s="8" t="s">
        <v>77</v>
      </c>
      <c r="BE9" s="8">
        <f t="shared" si="27"/>
        <v>0.5</v>
      </c>
      <c r="BF9" s="8" t="s">
        <v>77</v>
      </c>
      <c r="BG9" s="8">
        <f t="shared" si="28"/>
        <v>0.5</v>
      </c>
      <c r="BH9" s="8" t="s">
        <v>77</v>
      </c>
      <c r="BI9" s="8">
        <f t="shared" si="29"/>
        <v>0.5</v>
      </c>
      <c r="BJ9" s="8" t="s">
        <v>77</v>
      </c>
      <c r="BK9" s="8">
        <f t="shared" si="30"/>
        <v>0.5</v>
      </c>
      <c r="BL9" s="8" t="s">
        <v>77</v>
      </c>
      <c r="BM9" s="8">
        <f t="shared" si="31"/>
        <v>4</v>
      </c>
      <c r="BN9" s="8">
        <v>4</v>
      </c>
      <c r="BO9" s="8">
        <f t="shared" si="32"/>
        <v>2</v>
      </c>
      <c r="BP9" s="24">
        <v>243197</v>
      </c>
      <c r="BQ9" s="24">
        <v>460283.1</v>
      </c>
      <c r="BR9" s="17">
        <f t="shared" si="33"/>
        <v>4</v>
      </c>
      <c r="BS9" s="8">
        <v>1</v>
      </c>
      <c r="BT9" s="8">
        <f t="shared" si="34"/>
        <v>2</v>
      </c>
      <c r="BU9" s="8">
        <v>0</v>
      </c>
      <c r="BV9" s="8">
        <f t="shared" si="35"/>
        <v>0</v>
      </c>
      <c r="BW9" s="25">
        <v>247.78399999999999</v>
      </c>
      <c r="BX9" s="26">
        <v>187.13</v>
      </c>
      <c r="BY9" s="8">
        <f t="shared" si="36"/>
        <v>-2</v>
      </c>
      <c r="BZ9" s="27">
        <v>62421.704808806491</v>
      </c>
      <c r="CA9" s="27">
        <v>83608.108108108107</v>
      </c>
      <c r="CB9" s="17">
        <f t="shared" si="37"/>
        <v>4</v>
      </c>
      <c r="CC9" s="8">
        <v>4</v>
      </c>
      <c r="CD9" s="8">
        <f t="shared" si="38"/>
        <v>4</v>
      </c>
      <c r="CE9" s="28">
        <v>1311.8771726535342</v>
      </c>
      <c r="CF9" s="28">
        <v>5081.376975335992</v>
      </c>
      <c r="CG9" s="17">
        <f t="shared" si="39"/>
        <v>6</v>
      </c>
      <c r="CH9" s="29">
        <v>27220.9</v>
      </c>
      <c r="CI9" s="29">
        <v>29819.200000000001</v>
      </c>
      <c r="CJ9" s="17">
        <f t="shared" si="40"/>
        <v>6</v>
      </c>
      <c r="CK9" s="30">
        <v>162958</v>
      </c>
      <c r="CL9" s="30">
        <v>175072</v>
      </c>
      <c r="CM9" s="17">
        <f t="shared" si="41"/>
        <v>6</v>
      </c>
      <c r="CN9" s="17">
        <v>0</v>
      </c>
      <c r="CO9" s="17">
        <v>0</v>
      </c>
      <c r="CP9" s="31">
        <f t="shared" si="42"/>
        <v>93</v>
      </c>
      <c r="CQ9" s="32">
        <f t="shared" si="0"/>
        <v>12</v>
      </c>
    </row>
    <row r="10" spans="1:95" s="9" customFormat="1" ht="15.75" x14ac:dyDescent="0.25">
      <c r="A10" s="19" t="s">
        <v>47</v>
      </c>
      <c r="B10" s="8" t="s">
        <v>77</v>
      </c>
      <c r="C10" s="8">
        <f t="shared" si="1"/>
        <v>4</v>
      </c>
      <c r="D10" s="8" t="s">
        <v>77</v>
      </c>
      <c r="E10" s="8">
        <f t="shared" si="2"/>
        <v>4</v>
      </c>
      <c r="F10" s="8">
        <v>10</v>
      </c>
      <c r="G10" s="8">
        <f t="shared" si="3"/>
        <v>5</v>
      </c>
      <c r="H10" s="8">
        <v>2</v>
      </c>
      <c r="I10" s="8">
        <f t="shared" si="4"/>
        <v>1</v>
      </c>
      <c r="J10" s="8" t="s">
        <v>77</v>
      </c>
      <c r="K10" s="8">
        <f t="shared" si="5"/>
        <v>4</v>
      </c>
      <c r="L10" s="8" t="s">
        <v>77</v>
      </c>
      <c r="M10" s="8">
        <f t="shared" si="6"/>
        <v>0.5</v>
      </c>
      <c r="N10" s="8" t="s">
        <v>77</v>
      </c>
      <c r="O10" s="8">
        <f t="shared" si="43"/>
        <v>0.5</v>
      </c>
      <c r="P10" s="8" t="s">
        <v>77</v>
      </c>
      <c r="Q10" s="8">
        <f t="shared" si="7"/>
        <v>0.5</v>
      </c>
      <c r="R10" s="8" t="s">
        <v>77</v>
      </c>
      <c r="S10" s="8">
        <f t="shared" si="8"/>
        <v>0.5</v>
      </c>
      <c r="T10" s="8" t="s">
        <v>77</v>
      </c>
      <c r="U10" s="8">
        <f t="shared" si="9"/>
        <v>4</v>
      </c>
      <c r="V10" s="8" t="s">
        <v>77</v>
      </c>
      <c r="W10" s="8">
        <f t="shared" si="10"/>
        <v>0.5</v>
      </c>
      <c r="X10" s="8">
        <v>1</v>
      </c>
      <c r="Y10" s="8">
        <f t="shared" si="11"/>
        <v>1</v>
      </c>
      <c r="Z10" s="8" t="s">
        <v>78</v>
      </c>
      <c r="AA10" s="8">
        <f t="shared" si="12"/>
        <v>0</v>
      </c>
      <c r="AB10" s="8"/>
      <c r="AC10" s="8">
        <f t="shared" si="13"/>
        <v>0</v>
      </c>
      <c r="AD10" s="8" t="s">
        <v>77</v>
      </c>
      <c r="AE10" s="8">
        <f t="shared" si="14"/>
        <v>4</v>
      </c>
      <c r="AF10" s="8" t="s">
        <v>77</v>
      </c>
      <c r="AG10" s="8">
        <f t="shared" si="15"/>
        <v>4</v>
      </c>
      <c r="AH10" s="8">
        <v>12</v>
      </c>
      <c r="AI10" s="8">
        <f t="shared" si="16"/>
        <v>6</v>
      </c>
      <c r="AJ10" s="8" t="s">
        <v>77</v>
      </c>
      <c r="AK10" s="8">
        <f t="shared" si="17"/>
        <v>4</v>
      </c>
      <c r="AL10" s="21" t="s">
        <v>78</v>
      </c>
      <c r="AM10" s="8">
        <f t="shared" si="18"/>
        <v>4</v>
      </c>
      <c r="AN10" s="33">
        <v>43.893300000000004</v>
      </c>
      <c r="AO10" s="18">
        <f t="shared" si="19"/>
        <v>4</v>
      </c>
      <c r="AP10" s="16">
        <v>46.690399999999997</v>
      </c>
      <c r="AQ10" s="18">
        <f t="shared" si="20"/>
        <v>4</v>
      </c>
      <c r="AR10" s="16">
        <v>3.1429</v>
      </c>
      <c r="AS10" s="18">
        <f t="shared" si="21"/>
        <v>4</v>
      </c>
      <c r="AT10" s="16">
        <v>3.0114000000000001</v>
      </c>
      <c r="AU10" s="18">
        <f t="shared" si="22"/>
        <v>4</v>
      </c>
      <c r="AV10" s="16">
        <v>13.8691</v>
      </c>
      <c r="AW10" s="18">
        <f t="shared" si="23"/>
        <v>4</v>
      </c>
      <c r="AX10" s="23">
        <v>0.92574734811957571</v>
      </c>
      <c r="AY10" s="8">
        <f t="shared" si="24"/>
        <v>2</v>
      </c>
      <c r="AZ10" s="8" t="s">
        <v>77</v>
      </c>
      <c r="BA10" s="8">
        <f t="shared" si="25"/>
        <v>4</v>
      </c>
      <c r="BB10" s="8" t="s">
        <v>77</v>
      </c>
      <c r="BC10" s="8">
        <f t="shared" si="26"/>
        <v>0.5</v>
      </c>
      <c r="BD10" s="8" t="s">
        <v>77</v>
      </c>
      <c r="BE10" s="8">
        <f t="shared" si="27"/>
        <v>0.5</v>
      </c>
      <c r="BF10" s="8" t="s">
        <v>77</v>
      </c>
      <c r="BG10" s="8">
        <f t="shared" si="28"/>
        <v>0.5</v>
      </c>
      <c r="BH10" s="8" t="s">
        <v>77</v>
      </c>
      <c r="BI10" s="8">
        <f t="shared" si="29"/>
        <v>0.5</v>
      </c>
      <c r="BJ10" s="8" t="s">
        <v>77</v>
      </c>
      <c r="BK10" s="8">
        <f t="shared" si="30"/>
        <v>0.5</v>
      </c>
      <c r="BL10" s="8" t="s">
        <v>77</v>
      </c>
      <c r="BM10" s="8">
        <f t="shared" si="31"/>
        <v>4</v>
      </c>
      <c r="BN10" s="8">
        <v>2</v>
      </c>
      <c r="BO10" s="8">
        <f t="shared" si="32"/>
        <v>1</v>
      </c>
      <c r="BP10" s="24">
        <v>6031742</v>
      </c>
      <c r="BQ10" s="24">
        <v>2883322.7</v>
      </c>
      <c r="BR10" s="17">
        <f t="shared" si="33"/>
        <v>-2</v>
      </c>
      <c r="BS10" s="8">
        <v>7</v>
      </c>
      <c r="BT10" s="8">
        <f t="shared" si="34"/>
        <v>6</v>
      </c>
      <c r="BU10" s="8">
        <v>0</v>
      </c>
      <c r="BV10" s="8">
        <f t="shared" si="35"/>
        <v>0</v>
      </c>
      <c r="BW10" s="25">
        <v>247.78399999999999</v>
      </c>
      <c r="BX10" s="26">
        <v>223.26</v>
      </c>
      <c r="BY10" s="8">
        <f t="shared" si="36"/>
        <v>-2</v>
      </c>
      <c r="BZ10" s="27">
        <v>57269.46475923455</v>
      </c>
      <c r="CA10" s="27">
        <v>59318.33330484866</v>
      </c>
      <c r="CB10" s="17">
        <f t="shared" si="37"/>
        <v>2</v>
      </c>
      <c r="CC10" s="8">
        <v>9</v>
      </c>
      <c r="CD10" s="8">
        <f t="shared" si="38"/>
        <v>6</v>
      </c>
      <c r="CE10" s="34">
        <v>265.51960714104752</v>
      </c>
      <c r="CF10" s="34">
        <v>301.48739553246395</v>
      </c>
      <c r="CG10" s="17">
        <f t="shared" si="39"/>
        <v>6</v>
      </c>
      <c r="CH10" s="29">
        <v>38995.599999999999</v>
      </c>
      <c r="CI10" s="29">
        <v>40160.300000000003</v>
      </c>
      <c r="CJ10" s="17">
        <f t="shared" si="40"/>
        <v>4</v>
      </c>
      <c r="CK10" s="30">
        <v>6727423</v>
      </c>
      <c r="CL10" s="30">
        <v>5437592</v>
      </c>
      <c r="CM10" s="17">
        <f t="shared" si="41"/>
        <v>0</v>
      </c>
      <c r="CN10" s="17">
        <v>0</v>
      </c>
      <c r="CO10" s="17">
        <v>0</v>
      </c>
      <c r="CP10" s="31">
        <f t="shared" si="42"/>
        <v>101</v>
      </c>
      <c r="CQ10" s="32">
        <f t="shared" si="0"/>
        <v>5</v>
      </c>
    </row>
    <row r="11" spans="1:95" s="9" customFormat="1" ht="16.5" customHeight="1" x14ac:dyDescent="0.25">
      <c r="A11" s="19" t="s">
        <v>48</v>
      </c>
      <c r="B11" s="8" t="s">
        <v>77</v>
      </c>
      <c r="C11" s="8">
        <f t="shared" si="1"/>
        <v>4</v>
      </c>
      <c r="D11" s="8" t="s">
        <v>77</v>
      </c>
      <c r="E11" s="8">
        <f t="shared" si="2"/>
        <v>4</v>
      </c>
      <c r="F11" s="8">
        <v>11</v>
      </c>
      <c r="G11" s="8">
        <f t="shared" si="3"/>
        <v>5.5</v>
      </c>
      <c r="H11" s="8">
        <v>3</v>
      </c>
      <c r="I11" s="8">
        <f t="shared" si="4"/>
        <v>1.5</v>
      </c>
      <c r="J11" s="8" t="s">
        <v>77</v>
      </c>
      <c r="K11" s="8">
        <f t="shared" si="5"/>
        <v>4</v>
      </c>
      <c r="L11" s="8" t="s">
        <v>77</v>
      </c>
      <c r="M11" s="8">
        <f t="shared" si="6"/>
        <v>0.5</v>
      </c>
      <c r="N11" s="8" t="s">
        <v>77</v>
      </c>
      <c r="O11" s="8">
        <f t="shared" si="43"/>
        <v>0.5</v>
      </c>
      <c r="P11" s="8" t="s">
        <v>77</v>
      </c>
      <c r="Q11" s="8">
        <f t="shared" si="7"/>
        <v>0.5</v>
      </c>
      <c r="R11" s="8" t="s">
        <v>77</v>
      </c>
      <c r="S11" s="8">
        <f t="shared" si="8"/>
        <v>0.5</v>
      </c>
      <c r="T11" s="8" t="s">
        <v>77</v>
      </c>
      <c r="U11" s="8">
        <f t="shared" si="9"/>
        <v>4</v>
      </c>
      <c r="V11" s="8" t="s">
        <v>77</v>
      </c>
      <c r="W11" s="8">
        <f t="shared" si="10"/>
        <v>0.5</v>
      </c>
      <c r="X11" s="8">
        <v>6</v>
      </c>
      <c r="Y11" s="8">
        <f t="shared" si="11"/>
        <v>6</v>
      </c>
      <c r="Z11" s="8" t="s">
        <v>77</v>
      </c>
      <c r="AA11" s="8">
        <f t="shared" si="12"/>
        <v>4</v>
      </c>
      <c r="AB11" s="8"/>
      <c r="AC11" s="8">
        <f t="shared" si="13"/>
        <v>0</v>
      </c>
      <c r="AD11" s="8" t="s">
        <v>77</v>
      </c>
      <c r="AE11" s="8">
        <f t="shared" si="14"/>
        <v>4</v>
      </c>
      <c r="AF11" s="8" t="s">
        <v>77</v>
      </c>
      <c r="AG11" s="8">
        <f t="shared" si="15"/>
        <v>4</v>
      </c>
      <c r="AH11" s="8">
        <v>1</v>
      </c>
      <c r="AI11" s="8">
        <f t="shared" si="16"/>
        <v>0.5</v>
      </c>
      <c r="AJ11" s="8" t="s">
        <v>77</v>
      </c>
      <c r="AK11" s="8">
        <f t="shared" si="17"/>
        <v>4</v>
      </c>
      <c r="AL11" s="21" t="s">
        <v>78</v>
      </c>
      <c r="AM11" s="8">
        <f t="shared" si="18"/>
        <v>4</v>
      </c>
      <c r="AN11" s="33">
        <v>23.2515</v>
      </c>
      <c r="AO11" s="18">
        <f t="shared" si="19"/>
        <v>4</v>
      </c>
      <c r="AP11" s="16">
        <v>75.790499999999994</v>
      </c>
      <c r="AQ11" s="18">
        <f t="shared" si="20"/>
        <v>4</v>
      </c>
      <c r="AR11" s="16">
        <v>1.9412</v>
      </c>
      <c r="AS11" s="18">
        <f t="shared" si="21"/>
        <v>0</v>
      </c>
      <c r="AT11" s="16">
        <v>2.6989000000000001</v>
      </c>
      <c r="AU11" s="18">
        <f t="shared" si="22"/>
        <v>0</v>
      </c>
      <c r="AV11" s="16">
        <v>59.479900000000001</v>
      </c>
      <c r="AW11" s="18">
        <f t="shared" si="23"/>
        <v>4</v>
      </c>
      <c r="AX11" s="23">
        <v>0.57660626029654038</v>
      </c>
      <c r="AY11" s="8">
        <f t="shared" si="24"/>
        <v>2</v>
      </c>
      <c r="AZ11" s="8" t="s">
        <v>77</v>
      </c>
      <c r="BA11" s="8">
        <f t="shared" si="25"/>
        <v>4</v>
      </c>
      <c r="BB11" s="8" t="s">
        <v>77</v>
      </c>
      <c r="BC11" s="8">
        <f t="shared" si="26"/>
        <v>0.5</v>
      </c>
      <c r="BD11" s="8" t="s">
        <v>77</v>
      </c>
      <c r="BE11" s="8">
        <f t="shared" si="27"/>
        <v>0.5</v>
      </c>
      <c r="BF11" s="8" t="s">
        <v>77</v>
      </c>
      <c r="BG11" s="8">
        <f t="shared" si="28"/>
        <v>0.5</v>
      </c>
      <c r="BH11" s="8" t="s">
        <v>77</v>
      </c>
      <c r="BI11" s="8">
        <f t="shared" si="29"/>
        <v>0.5</v>
      </c>
      <c r="BJ11" s="8" t="s">
        <v>77</v>
      </c>
      <c r="BK11" s="8">
        <f t="shared" si="30"/>
        <v>0.5</v>
      </c>
      <c r="BL11" s="8" t="s">
        <v>77</v>
      </c>
      <c r="BM11" s="8">
        <f t="shared" si="31"/>
        <v>4</v>
      </c>
      <c r="BN11" s="8">
        <v>3</v>
      </c>
      <c r="BO11" s="8">
        <f t="shared" si="32"/>
        <v>1.5</v>
      </c>
      <c r="BP11" s="24">
        <v>815332</v>
      </c>
      <c r="BQ11" s="24">
        <v>1037986.7</v>
      </c>
      <c r="BR11" s="17">
        <f t="shared" si="33"/>
        <v>4</v>
      </c>
      <c r="BS11" s="8">
        <v>14</v>
      </c>
      <c r="BT11" s="8">
        <f t="shared" si="34"/>
        <v>6</v>
      </c>
      <c r="BU11" s="8">
        <v>0</v>
      </c>
      <c r="BV11" s="8">
        <f t="shared" si="35"/>
        <v>0</v>
      </c>
      <c r="BW11" s="25">
        <v>247.78399999999999</v>
      </c>
      <c r="BX11" s="26">
        <v>223.42</v>
      </c>
      <c r="BY11" s="8">
        <f t="shared" si="36"/>
        <v>-2</v>
      </c>
      <c r="BZ11" s="27">
        <v>59041.883033568949</v>
      </c>
      <c r="CA11" s="27">
        <v>58726.402446195461</v>
      </c>
      <c r="CB11" s="17">
        <f t="shared" si="37"/>
        <v>-2</v>
      </c>
      <c r="CC11" s="8">
        <v>0</v>
      </c>
      <c r="CD11" s="8">
        <f t="shared" si="38"/>
        <v>-2</v>
      </c>
      <c r="CE11" s="28">
        <v>121.76032845778805</v>
      </c>
      <c r="CF11" s="28">
        <v>94.084440785605082</v>
      </c>
      <c r="CG11" s="17">
        <f t="shared" si="39"/>
        <v>-2</v>
      </c>
      <c r="CH11" s="29">
        <v>31102.9</v>
      </c>
      <c r="CI11" s="29">
        <v>33315.4</v>
      </c>
      <c r="CJ11" s="17">
        <f t="shared" si="40"/>
        <v>6</v>
      </c>
      <c r="CK11" s="30">
        <v>669421</v>
      </c>
      <c r="CL11" s="30">
        <v>654147</v>
      </c>
      <c r="CM11" s="17">
        <f t="shared" si="41"/>
        <v>0</v>
      </c>
      <c r="CN11" s="17">
        <v>0</v>
      </c>
      <c r="CO11" s="17">
        <v>0</v>
      </c>
      <c r="CP11" s="31">
        <f t="shared" si="42"/>
        <v>86</v>
      </c>
      <c r="CQ11" s="32">
        <f t="shared" si="0"/>
        <v>18</v>
      </c>
    </row>
    <row r="12" spans="1:95" s="9" customFormat="1" ht="15.75" x14ac:dyDescent="0.25">
      <c r="A12" s="19" t="s">
        <v>49</v>
      </c>
      <c r="B12" s="8" t="s">
        <v>77</v>
      </c>
      <c r="C12" s="8">
        <f t="shared" si="1"/>
        <v>4</v>
      </c>
      <c r="D12" s="8" t="s">
        <v>77</v>
      </c>
      <c r="E12" s="8">
        <f t="shared" si="2"/>
        <v>4</v>
      </c>
      <c r="F12" s="8">
        <v>5</v>
      </c>
      <c r="G12" s="8">
        <f t="shared" si="3"/>
        <v>2.5</v>
      </c>
      <c r="H12" s="8">
        <v>0</v>
      </c>
      <c r="I12" s="8">
        <f t="shared" si="4"/>
        <v>0</v>
      </c>
      <c r="J12" s="8" t="s">
        <v>77</v>
      </c>
      <c r="K12" s="8">
        <f t="shared" si="5"/>
        <v>4</v>
      </c>
      <c r="L12" s="8" t="s">
        <v>77</v>
      </c>
      <c r="M12" s="8">
        <f t="shared" si="6"/>
        <v>0.5</v>
      </c>
      <c r="N12" s="8" t="s">
        <v>78</v>
      </c>
      <c r="O12" s="8">
        <f t="shared" si="43"/>
        <v>0</v>
      </c>
      <c r="P12" s="8" t="s">
        <v>77</v>
      </c>
      <c r="Q12" s="8">
        <f t="shared" si="7"/>
        <v>0.5</v>
      </c>
      <c r="R12" s="8" t="s">
        <v>77</v>
      </c>
      <c r="S12" s="8">
        <f t="shared" si="8"/>
        <v>0.5</v>
      </c>
      <c r="T12" s="8" t="s">
        <v>77</v>
      </c>
      <c r="U12" s="8">
        <f t="shared" si="9"/>
        <v>4</v>
      </c>
      <c r="V12" s="8" t="s">
        <v>77</v>
      </c>
      <c r="W12" s="8">
        <f t="shared" si="10"/>
        <v>0.5</v>
      </c>
      <c r="X12" s="8">
        <v>0</v>
      </c>
      <c r="Y12" s="8">
        <f t="shared" si="11"/>
        <v>0</v>
      </c>
      <c r="Z12" s="8" t="s">
        <v>77</v>
      </c>
      <c r="AA12" s="8">
        <f t="shared" si="12"/>
        <v>4</v>
      </c>
      <c r="AB12" s="8"/>
      <c r="AC12" s="8">
        <f t="shared" si="13"/>
        <v>0</v>
      </c>
      <c r="AD12" s="8" t="s">
        <v>78</v>
      </c>
      <c r="AE12" s="8">
        <f t="shared" si="14"/>
        <v>0</v>
      </c>
      <c r="AF12" s="8" t="s">
        <v>77</v>
      </c>
      <c r="AG12" s="8">
        <f t="shared" si="15"/>
        <v>4</v>
      </c>
      <c r="AH12" s="8">
        <v>1</v>
      </c>
      <c r="AI12" s="8">
        <f t="shared" si="16"/>
        <v>0.5</v>
      </c>
      <c r="AJ12" s="8" t="s">
        <v>77</v>
      </c>
      <c r="AK12" s="8">
        <f t="shared" si="17"/>
        <v>4</v>
      </c>
      <c r="AL12" s="21" t="s">
        <v>78</v>
      </c>
      <c r="AM12" s="8">
        <f t="shared" si="18"/>
        <v>4</v>
      </c>
      <c r="AN12" s="33">
        <v>0</v>
      </c>
      <c r="AO12" s="18">
        <f t="shared" si="19"/>
        <v>-2</v>
      </c>
      <c r="AP12" s="16">
        <v>45.219000000000001</v>
      </c>
      <c r="AQ12" s="18">
        <f t="shared" si="20"/>
        <v>4</v>
      </c>
      <c r="AR12" s="16">
        <v>1</v>
      </c>
      <c r="AS12" s="18">
        <f t="shared" si="21"/>
        <v>0</v>
      </c>
      <c r="AT12" s="16">
        <v>2.2378</v>
      </c>
      <c r="AU12" s="18">
        <f t="shared" si="22"/>
        <v>0</v>
      </c>
      <c r="AV12" s="16">
        <v>20.244</v>
      </c>
      <c r="AW12" s="18">
        <f t="shared" si="23"/>
        <v>4</v>
      </c>
      <c r="AX12" s="23">
        <v>0.51353874883286643</v>
      </c>
      <c r="AY12" s="8">
        <f t="shared" si="24"/>
        <v>2</v>
      </c>
      <c r="AZ12" s="8" t="s">
        <v>77</v>
      </c>
      <c r="BA12" s="8">
        <f t="shared" si="25"/>
        <v>4</v>
      </c>
      <c r="BB12" s="8" t="s">
        <v>77</v>
      </c>
      <c r="BC12" s="8">
        <f t="shared" si="26"/>
        <v>0.5</v>
      </c>
      <c r="BD12" s="8" t="s">
        <v>77</v>
      </c>
      <c r="BE12" s="8">
        <f t="shared" si="27"/>
        <v>0.5</v>
      </c>
      <c r="BF12" s="8" t="s">
        <v>77</v>
      </c>
      <c r="BG12" s="8">
        <f t="shared" si="28"/>
        <v>0.5</v>
      </c>
      <c r="BH12" s="8" t="s">
        <v>77</v>
      </c>
      <c r="BI12" s="8">
        <f t="shared" si="29"/>
        <v>0.5</v>
      </c>
      <c r="BJ12" s="8" t="s">
        <v>78</v>
      </c>
      <c r="BK12" s="8">
        <f t="shared" si="30"/>
        <v>0</v>
      </c>
      <c r="BL12" s="8" t="s">
        <v>77</v>
      </c>
      <c r="BM12" s="8">
        <f t="shared" si="31"/>
        <v>4</v>
      </c>
      <c r="BN12" s="8">
        <v>0</v>
      </c>
      <c r="BO12" s="8">
        <f t="shared" si="32"/>
        <v>0</v>
      </c>
      <c r="BP12" s="24">
        <v>644136</v>
      </c>
      <c r="BQ12" s="24">
        <v>763711.5</v>
      </c>
      <c r="BR12" s="17">
        <f t="shared" si="33"/>
        <v>4</v>
      </c>
      <c r="BS12" s="8">
        <v>0</v>
      </c>
      <c r="BT12" s="8">
        <f t="shared" si="34"/>
        <v>0</v>
      </c>
      <c r="BU12" s="8">
        <v>0</v>
      </c>
      <c r="BV12" s="8">
        <f t="shared" si="35"/>
        <v>0</v>
      </c>
      <c r="BW12" s="25">
        <v>247.78399999999999</v>
      </c>
      <c r="BX12" s="26">
        <v>184.73</v>
      </c>
      <c r="BY12" s="8">
        <f t="shared" si="36"/>
        <v>-2</v>
      </c>
      <c r="BZ12" s="27">
        <v>38833.774877229254</v>
      </c>
      <c r="CA12" s="27">
        <v>28073.629346176684</v>
      </c>
      <c r="CB12" s="17">
        <f t="shared" si="37"/>
        <v>-2</v>
      </c>
      <c r="CC12" s="8">
        <v>9</v>
      </c>
      <c r="CD12" s="8">
        <f t="shared" si="38"/>
        <v>6</v>
      </c>
      <c r="CE12" s="28">
        <v>59.475961488756781</v>
      </c>
      <c r="CF12" s="28">
        <v>236.59035429174639</v>
      </c>
      <c r="CG12" s="17">
        <f t="shared" si="39"/>
        <v>6</v>
      </c>
      <c r="CH12" s="29">
        <v>26830.799999999999</v>
      </c>
      <c r="CI12" s="29">
        <v>29877.1</v>
      </c>
      <c r="CJ12" s="17">
        <f t="shared" si="40"/>
        <v>6</v>
      </c>
      <c r="CK12" s="30">
        <v>223020</v>
      </c>
      <c r="CL12" s="30">
        <v>237581</v>
      </c>
      <c r="CM12" s="17">
        <f t="shared" si="41"/>
        <v>6</v>
      </c>
      <c r="CN12" s="17">
        <v>0</v>
      </c>
      <c r="CO12" s="17">
        <v>0</v>
      </c>
      <c r="CP12" s="31">
        <f t="shared" si="42"/>
        <v>79</v>
      </c>
      <c r="CQ12" s="32">
        <f t="shared" si="0"/>
        <v>22</v>
      </c>
    </row>
    <row r="13" spans="1:95" s="9" customFormat="1" ht="15.75" x14ac:dyDescent="0.25">
      <c r="A13" s="19" t="s">
        <v>50</v>
      </c>
      <c r="B13" s="8" t="s">
        <v>77</v>
      </c>
      <c r="C13" s="8">
        <f t="shared" si="1"/>
        <v>4</v>
      </c>
      <c r="D13" s="8" t="s">
        <v>77</v>
      </c>
      <c r="E13" s="8">
        <f t="shared" si="2"/>
        <v>4</v>
      </c>
      <c r="F13" s="8">
        <v>3</v>
      </c>
      <c r="G13" s="8">
        <f t="shared" si="3"/>
        <v>1.5</v>
      </c>
      <c r="H13" s="8">
        <v>1</v>
      </c>
      <c r="I13" s="8">
        <f t="shared" si="4"/>
        <v>0.5</v>
      </c>
      <c r="J13" s="8" t="s">
        <v>77</v>
      </c>
      <c r="K13" s="8">
        <f t="shared" si="5"/>
        <v>4</v>
      </c>
      <c r="L13" s="8" t="s">
        <v>77</v>
      </c>
      <c r="M13" s="8">
        <f t="shared" si="6"/>
        <v>0.5</v>
      </c>
      <c r="N13" s="8" t="s">
        <v>77</v>
      </c>
      <c r="O13" s="8">
        <f t="shared" si="43"/>
        <v>0.5</v>
      </c>
      <c r="P13" s="8" t="s">
        <v>77</v>
      </c>
      <c r="Q13" s="8">
        <f t="shared" si="7"/>
        <v>0.5</v>
      </c>
      <c r="R13" s="8" t="s">
        <v>77</v>
      </c>
      <c r="S13" s="8">
        <f t="shared" si="8"/>
        <v>0.5</v>
      </c>
      <c r="T13" s="8" t="s">
        <v>77</v>
      </c>
      <c r="U13" s="8">
        <f t="shared" si="9"/>
        <v>4</v>
      </c>
      <c r="V13" s="8" t="s">
        <v>77</v>
      </c>
      <c r="W13" s="8">
        <f t="shared" si="10"/>
        <v>0.5</v>
      </c>
      <c r="X13" s="8">
        <v>0</v>
      </c>
      <c r="Y13" s="8">
        <f t="shared" si="11"/>
        <v>0</v>
      </c>
      <c r="Z13" s="8" t="s">
        <v>78</v>
      </c>
      <c r="AA13" s="8">
        <f t="shared" si="12"/>
        <v>0</v>
      </c>
      <c r="AB13" s="8"/>
      <c r="AC13" s="8">
        <f t="shared" si="13"/>
        <v>0</v>
      </c>
      <c r="AD13" s="8" t="s">
        <v>77</v>
      </c>
      <c r="AE13" s="8">
        <f t="shared" si="14"/>
        <v>4</v>
      </c>
      <c r="AF13" s="8" t="s">
        <v>77</v>
      </c>
      <c r="AG13" s="8">
        <f t="shared" si="15"/>
        <v>4</v>
      </c>
      <c r="AH13" s="8">
        <v>7</v>
      </c>
      <c r="AI13" s="8">
        <f t="shared" si="16"/>
        <v>3.5</v>
      </c>
      <c r="AJ13" s="8" t="s">
        <v>77</v>
      </c>
      <c r="AK13" s="8">
        <f t="shared" si="17"/>
        <v>4</v>
      </c>
      <c r="AL13" s="21" t="s">
        <v>78</v>
      </c>
      <c r="AM13" s="8">
        <f t="shared" si="18"/>
        <v>4</v>
      </c>
      <c r="AN13" s="33">
        <v>0</v>
      </c>
      <c r="AO13" s="18">
        <f t="shared" si="19"/>
        <v>-2</v>
      </c>
      <c r="AP13" s="16">
        <v>75.745800000000003</v>
      </c>
      <c r="AQ13" s="18">
        <f t="shared" si="20"/>
        <v>4</v>
      </c>
      <c r="AR13" s="16">
        <v>1.5</v>
      </c>
      <c r="AS13" s="18">
        <f t="shared" si="21"/>
        <v>0</v>
      </c>
      <c r="AT13" s="16">
        <v>3.2856999999999998</v>
      </c>
      <c r="AU13" s="18">
        <f t="shared" si="22"/>
        <v>4</v>
      </c>
      <c r="AV13" s="16">
        <v>27.710899999999999</v>
      </c>
      <c r="AW13" s="18">
        <f t="shared" si="23"/>
        <v>4</v>
      </c>
      <c r="AX13" s="23">
        <v>0.68327402135231319</v>
      </c>
      <c r="AY13" s="8">
        <f t="shared" si="24"/>
        <v>2</v>
      </c>
      <c r="AZ13" s="8" t="s">
        <v>77</v>
      </c>
      <c r="BA13" s="8">
        <f t="shared" si="25"/>
        <v>4</v>
      </c>
      <c r="BB13" s="8" t="s">
        <v>77</v>
      </c>
      <c r="BC13" s="8">
        <f t="shared" si="26"/>
        <v>0.5</v>
      </c>
      <c r="BD13" s="8" t="s">
        <v>77</v>
      </c>
      <c r="BE13" s="8">
        <f t="shared" si="27"/>
        <v>0.5</v>
      </c>
      <c r="BF13" s="8" t="s">
        <v>77</v>
      </c>
      <c r="BG13" s="8">
        <f t="shared" si="28"/>
        <v>0.5</v>
      </c>
      <c r="BH13" s="8" t="s">
        <v>77</v>
      </c>
      <c r="BI13" s="8">
        <f t="shared" si="29"/>
        <v>0.5</v>
      </c>
      <c r="BJ13" s="8" t="s">
        <v>77</v>
      </c>
      <c r="BK13" s="8">
        <f t="shared" si="30"/>
        <v>0.5</v>
      </c>
      <c r="BL13" s="8" t="s">
        <v>77</v>
      </c>
      <c r="BM13" s="8">
        <f t="shared" si="31"/>
        <v>4</v>
      </c>
      <c r="BN13" s="8">
        <v>2</v>
      </c>
      <c r="BO13" s="8">
        <f t="shared" si="32"/>
        <v>1</v>
      </c>
      <c r="BP13" s="24">
        <v>246594.3</v>
      </c>
      <c r="BQ13" s="24">
        <v>324589.40000000002</v>
      </c>
      <c r="BR13" s="17">
        <f t="shared" si="33"/>
        <v>4</v>
      </c>
      <c r="BS13" s="8">
        <v>1</v>
      </c>
      <c r="BT13" s="8">
        <f t="shared" si="34"/>
        <v>2</v>
      </c>
      <c r="BU13" s="8">
        <v>0</v>
      </c>
      <c r="BV13" s="8">
        <f t="shared" si="35"/>
        <v>0</v>
      </c>
      <c r="BW13" s="25">
        <v>247.78399999999999</v>
      </c>
      <c r="BX13" s="26">
        <v>296.19</v>
      </c>
      <c r="BY13" s="8">
        <f t="shared" si="36"/>
        <v>4</v>
      </c>
      <c r="BZ13" s="27">
        <v>150814.21210457408</v>
      </c>
      <c r="CA13" s="27">
        <v>186854.74860335194</v>
      </c>
      <c r="CB13" s="17">
        <f t="shared" si="37"/>
        <v>4</v>
      </c>
      <c r="CC13" s="8">
        <v>5</v>
      </c>
      <c r="CD13" s="8">
        <f t="shared" si="38"/>
        <v>4</v>
      </c>
      <c r="CE13" s="28">
        <v>4672.0638543734422</v>
      </c>
      <c r="CF13" s="28">
        <v>609.00678067294973</v>
      </c>
      <c r="CG13" s="17">
        <f t="shared" si="39"/>
        <v>-2</v>
      </c>
      <c r="CH13" s="29">
        <v>28268.6</v>
      </c>
      <c r="CI13" s="29">
        <v>31715.1</v>
      </c>
      <c r="CJ13" s="17">
        <f t="shared" si="40"/>
        <v>6</v>
      </c>
      <c r="CK13" s="30">
        <v>355955</v>
      </c>
      <c r="CL13" s="30">
        <v>380845</v>
      </c>
      <c r="CM13" s="17">
        <f t="shared" si="41"/>
        <v>6</v>
      </c>
      <c r="CN13" s="17">
        <v>0</v>
      </c>
      <c r="CO13" s="17">
        <v>0</v>
      </c>
      <c r="CP13" s="31">
        <f t="shared" si="42"/>
        <v>91.5</v>
      </c>
      <c r="CQ13" s="32">
        <f t="shared" si="0"/>
        <v>15</v>
      </c>
    </row>
    <row r="14" spans="1:95" s="9" customFormat="1" ht="15.75" x14ac:dyDescent="0.25">
      <c r="A14" s="19" t="s">
        <v>51</v>
      </c>
      <c r="B14" s="8" t="s">
        <v>77</v>
      </c>
      <c r="C14" s="8">
        <f t="shared" si="1"/>
        <v>4</v>
      </c>
      <c r="D14" s="8" t="s">
        <v>77</v>
      </c>
      <c r="E14" s="8">
        <f t="shared" si="2"/>
        <v>4</v>
      </c>
      <c r="F14" s="8">
        <v>4</v>
      </c>
      <c r="G14" s="8">
        <f t="shared" si="3"/>
        <v>2</v>
      </c>
      <c r="H14" s="8">
        <v>1</v>
      </c>
      <c r="I14" s="8">
        <f t="shared" si="4"/>
        <v>0.5</v>
      </c>
      <c r="J14" s="8" t="s">
        <v>77</v>
      </c>
      <c r="K14" s="8">
        <f t="shared" si="5"/>
        <v>4</v>
      </c>
      <c r="L14" s="8" t="s">
        <v>77</v>
      </c>
      <c r="M14" s="8">
        <f t="shared" si="6"/>
        <v>0.5</v>
      </c>
      <c r="N14" s="8" t="s">
        <v>77</v>
      </c>
      <c r="O14" s="8">
        <f t="shared" si="43"/>
        <v>0.5</v>
      </c>
      <c r="P14" s="8" t="s">
        <v>77</v>
      </c>
      <c r="Q14" s="8">
        <f t="shared" si="7"/>
        <v>0.5</v>
      </c>
      <c r="R14" s="8" t="s">
        <v>77</v>
      </c>
      <c r="S14" s="8">
        <f t="shared" si="8"/>
        <v>0.5</v>
      </c>
      <c r="T14" s="8" t="s">
        <v>77</v>
      </c>
      <c r="U14" s="8">
        <f t="shared" si="9"/>
        <v>4</v>
      </c>
      <c r="V14" s="8" t="s">
        <v>77</v>
      </c>
      <c r="W14" s="8">
        <f t="shared" si="10"/>
        <v>0.5</v>
      </c>
      <c r="X14" s="8">
        <v>1</v>
      </c>
      <c r="Y14" s="8">
        <f t="shared" si="11"/>
        <v>1</v>
      </c>
      <c r="Z14" s="8" t="s">
        <v>77</v>
      </c>
      <c r="AA14" s="8">
        <f t="shared" si="12"/>
        <v>4</v>
      </c>
      <c r="AB14" s="8"/>
      <c r="AC14" s="8">
        <f t="shared" si="13"/>
        <v>0</v>
      </c>
      <c r="AD14" s="8" t="s">
        <v>77</v>
      </c>
      <c r="AE14" s="8">
        <f t="shared" si="14"/>
        <v>4</v>
      </c>
      <c r="AF14" s="8" t="s">
        <v>77</v>
      </c>
      <c r="AG14" s="8">
        <f t="shared" si="15"/>
        <v>4</v>
      </c>
      <c r="AH14" s="8">
        <v>0</v>
      </c>
      <c r="AI14" s="8">
        <f t="shared" si="16"/>
        <v>0</v>
      </c>
      <c r="AJ14" s="8" t="s">
        <v>77</v>
      </c>
      <c r="AK14" s="8">
        <f t="shared" si="17"/>
        <v>4</v>
      </c>
      <c r="AL14" s="21">
        <v>1</v>
      </c>
      <c r="AM14" s="8">
        <f t="shared" si="18"/>
        <v>0</v>
      </c>
      <c r="AN14" s="33" t="s">
        <v>102</v>
      </c>
      <c r="AO14" s="18">
        <f t="shared" si="19"/>
        <v>4</v>
      </c>
      <c r="AP14" s="16">
        <v>85.989699999999999</v>
      </c>
      <c r="AQ14" s="18">
        <f t="shared" si="20"/>
        <v>4</v>
      </c>
      <c r="AR14" s="16" t="s">
        <v>102</v>
      </c>
      <c r="AS14" s="18">
        <f t="shared" si="21"/>
        <v>4</v>
      </c>
      <c r="AT14" s="16">
        <v>3.0794999999999999</v>
      </c>
      <c r="AU14" s="18">
        <f t="shared" si="22"/>
        <v>4</v>
      </c>
      <c r="AV14" s="16">
        <v>59.531999999999996</v>
      </c>
      <c r="AW14" s="18">
        <f t="shared" si="23"/>
        <v>4</v>
      </c>
      <c r="AX14" s="23">
        <v>1.8601190476190477</v>
      </c>
      <c r="AY14" s="8">
        <f t="shared" si="24"/>
        <v>2</v>
      </c>
      <c r="AZ14" s="8" t="s">
        <v>77</v>
      </c>
      <c r="BA14" s="8">
        <f t="shared" si="25"/>
        <v>4</v>
      </c>
      <c r="BB14" s="8" t="s">
        <v>77</v>
      </c>
      <c r="BC14" s="8">
        <f t="shared" si="26"/>
        <v>0.5</v>
      </c>
      <c r="BD14" s="8" t="s">
        <v>77</v>
      </c>
      <c r="BE14" s="8">
        <f t="shared" si="27"/>
        <v>0.5</v>
      </c>
      <c r="BF14" s="8" t="s">
        <v>77</v>
      </c>
      <c r="BG14" s="8">
        <f t="shared" si="28"/>
        <v>0.5</v>
      </c>
      <c r="BH14" s="8" t="s">
        <v>77</v>
      </c>
      <c r="BI14" s="8">
        <f t="shared" si="29"/>
        <v>0.5</v>
      </c>
      <c r="BJ14" s="8" t="s">
        <v>77</v>
      </c>
      <c r="BK14" s="8">
        <f t="shared" si="30"/>
        <v>0.5</v>
      </c>
      <c r="BL14" s="8" t="s">
        <v>77</v>
      </c>
      <c r="BM14" s="8">
        <f t="shared" si="31"/>
        <v>4</v>
      </c>
      <c r="BN14" s="8">
        <v>3</v>
      </c>
      <c r="BO14" s="8">
        <f t="shared" si="32"/>
        <v>1.5</v>
      </c>
      <c r="BP14" s="24">
        <v>631947.19999999995</v>
      </c>
      <c r="BQ14" s="24">
        <v>991003.2</v>
      </c>
      <c r="BR14" s="17">
        <f t="shared" si="33"/>
        <v>4</v>
      </c>
      <c r="BS14" s="8">
        <v>8</v>
      </c>
      <c r="BT14" s="8">
        <f t="shared" si="34"/>
        <v>6</v>
      </c>
      <c r="BU14" s="8">
        <v>0</v>
      </c>
      <c r="BV14" s="8">
        <f t="shared" si="35"/>
        <v>0</v>
      </c>
      <c r="BW14" s="25">
        <v>247.78399999999999</v>
      </c>
      <c r="BX14" s="26">
        <v>197.16</v>
      </c>
      <c r="BY14" s="8">
        <f t="shared" si="36"/>
        <v>-2</v>
      </c>
      <c r="BZ14" s="27">
        <v>85401.41513541757</v>
      </c>
      <c r="CA14" s="27">
        <v>76453.437657527335</v>
      </c>
      <c r="CB14" s="17">
        <f t="shared" si="37"/>
        <v>-2</v>
      </c>
      <c r="CC14" s="8">
        <v>5</v>
      </c>
      <c r="CD14" s="8">
        <f t="shared" si="38"/>
        <v>4</v>
      </c>
      <c r="CE14" s="28">
        <v>537.75145867804576</v>
      </c>
      <c r="CF14" s="28">
        <v>1454.1915970806758</v>
      </c>
      <c r="CG14" s="17">
        <f t="shared" si="39"/>
        <v>6</v>
      </c>
      <c r="CH14" s="29">
        <v>31780.5</v>
      </c>
      <c r="CI14" s="29">
        <v>34638.5</v>
      </c>
      <c r="CJ14" s="17">
        <f t="shared" si="40"/>
        <v>6</v>
      </c>
      <c r="CK14" s="30">
        <v>871917</v>
      </c>
      <c r="CL14" s="30">
        <v>831412</v>
      </c>
      <c r="CM14" s="17">
        <f t="shared" si="41"/>
        <v>0</v>
      </c>
      <c r="CN14" s="17">
        <v>0</v>
      </c>
      <c r="CO14" s="17">
        <v>0</v>
      </c>
      <c r="CP14" s="31">
        <f t="shared" si="42"/>
        <v>94</v>
      </c>
      <c r="CQ14" s="32">
        <f t="shared" si="0"/>
        <v>8</v>
      </c>
    </row>
    <row r="15" spans="1:95" s="9" customFormat="1" ht="15.75" x14ac:dyDescent="0.25">
      <c r="A15" s="19" t="s">
        <v>52</v>
      </c>
      <c r="B15" s="8" t="s">
        <v>77</v>
      </c>
      <c r="C15" s="8">
        <f t="shared" si="1"/>
        <v>4</v>
      </c>
      <c r="D15" s="8" t="s">
        <v>77</v>
      </c>
      <c r="E15" s="8">
        <f t="shared" si="2"/>
        <v>4</v>
      </c>
      <c r="F15" s="8">
        <v>6</v>
      </c>
      <c r="G15" s="8">
        <f t="shared" si="3"/>
        <v>3</v>
      </c>
      <c r="H15" s="8">
        <v>1</v>
      </c>
      <c r="I15" s="8">
        <f t="shared" si="4"/>
        <v>0.5</v>
      </c>
      <c r="J15" s="8" t="s">
        <v>77</v>
      </c>
      <c r="K15" s="8">
        <f t="shared" si="5"/>
        <v>4</v>
      </c>
      <c r="L15" s="8" t="s">
        <v>77</v>
      </c>
      <c r="M15" s="8">
        <f t="shared" si="6"/>
        <v>0.5</v>
      </c>
      <c r="N15" s="8" t="s">
        <v>77</v>
      </c>
      <c r="O15" s="8">
        <f t="shared" si="43"/>
        <v>0.5</v>
      </c>
      <c r="P15" s="8" t="s">
        <v>77</v>
      </c>
      <c r="Q15" s="8">
        <f t="shared" si="7"/>
        <v>0.5</v>
      </c>
      <c r="R15" s="8" t="s">
        <v>77</v>
      </c>
      <c r="S15" s="8">
        <f t="shared" si="8"/>
        <v>0.5</v>
      </c>
      <c r="T15" s="8" t="s">
        <v>77</v>
      </c>
      <c r="U15" s="8">
        <f t="shared" si="9"/>
        <v>4</v>
      </c>
      <c r="V15" s="8" t="s">
        <v>77</v>
      </c>
      <c r="W15" s="8">
        <f t="shared" si="10"/>
        <v>0.5</v>
      </c>
      <c r="X15" s="8">
        <v>1</v>
      </c>
      <c r="Y15" s="8">
        <f t="shared" si="11"/>
        <v>1</v>
      </c>
      <c r="Z15" s="8" t="s">
        <v>77</v>
      </c>
      <c r="AA15" s="8">
        <f t="shared" si="12"/>
        <v>4</v>
      </c>
      <c r="AB15" s="8"/>
      <c r="AC15" s="8">
        <f t="shared" si="13"/>
        <v>0</v>
      </c>
      <c r="AD15" s="8" t="s">
        <v>77</v>
      </c>
      <c r="AE15" s="8">
        <f t="shared" si="14"/>
        <v>4</v>
      </c>
      <c r="AF15" s="8" t="s">
        <v>77</v>
      </c>
      <c r="AG15" s="8">
        <f t="shared" si="15"/>
        <v>4</v>
      </c>
      <c r="AH15" s="8">
        <v>2</v>
      </c>
      <c r="AI15" s="8">
        <f t="shared" si="16"/>
        <v>1</v>
      </c>
      <c r="AJ15" s="8" t="s">
        <v>77</v>
      </c>
      <c r="AK15" s="8">
        <f t="shared" si="17"/>
        <v>4</v>
      </c>
      <c r="AL15" s="21" t="s">
        <v>78</v>
      </c>
      <c r="AM15" s="8">
        <f t="shared" si="18"/>
        <v>4</v>
      </c>
      <c r="AN15" s="33">
        <v>0</v>
      </c>
      <c r="AO15" s="18">
        <f t="shared" si="19"/>
        <v>-2</v>
      </c>
      <c r="AP15" s="16">
        <v>69.988799999999998</v>
      </c>
      <c r="AQ15" s="18">
        <f t="shared" si="20"/>
        <v>4</v>
      </c>
      <c r="AR15" s="16">
        <v>0</v>
      </c>
      <c r="AS15" s="18">
        <f t="shared" si="21"/>
        <v>-2</v>
      </c>
      <c r="AT15" s="16">
        <v>2.8319999999999999</v>
      </c>
      <c r="AU15" s="18">
        <f t="shared" si="22"/>
        <v>0</v>
      </c>
      <c r="AV15" s="16">
        <v>71.093299999999999</v>
      </c>
      <c r="AW15" s="18">
        <f t="shared" si="23"/>
        <v>4</v>
      </c>
      <c r="AX15" s="23">
        <v>0.29761904761904762</v>
      </c>
      <c r="AY15" s="8">
        <f t="shared" si="24"/>
        <v>2</v>
      </c>
      <c r="AZ15" s="8" t="s">
        <v>77</v>
      </c>
      <c r="BA15" s="8">
        <f t="shared" si="25"/>
        <v>4</v>
      </c>
      <c r="BB15" s="8" t="s">
        <v>77</v>
      </c>
      <c r="BC15" s="8">
        <f t="shared" si="26"/>
        <v>0.5</v>
      </c>
      <c r="BD15" s="8" t="s">
        <v>77</v>
      </c>
      <c r="BE15" s="8">
        <f t="shared" si="27"/>
        <v>0.5</v>
      </c>
      <c r="BF15" s="8" t="s">
        <v>77</v>
      </c>
      <c r="BG15" s="8">
        <f t="shared" si="28"/>
        <v>0.5</v>
      </c>
      <c r="BH15" s="8" t="s">
        <v>77</v>
      </c>
      <c r="BI15" s="8">
        <f t="shared" si="29"/>
        <v>0.5</v>
      </c>
      <c r="BJ15" s="8" t="s">
        <v>77</v>
      </c>
      <c r="BK15" s="8">
        <f t="shared" si="30"/>
        <v>0.5</v>
      </c>
      <c r="BL15" s="8" t="s">
        <v>77</v>
      </c>
      <c r="BM15" s="8">
        <f t="shared" si="31"/>
        <v>4</v>
      </c>
      <c r="BN15" s="8">
        <v>1</v>
      </c>
      <c r="BO15" s="8">
        <f t="shared" si="32"/>
        <v>0.5</v>
      </c>
      <c r="BP15" s="24">
        <v>228621.1</v>
      </c>
      <c r="BQ15" s="24">
        <v>211802.9</v>
      </c>
      <c r="BR15" s="17">
        <f t="shared" si="33"/>
        <v>-2</v>
      </c>
      <c r="BS15" s="8">
        <v>0</v>
      </c>
      <c r="BT15" s="8">
        <f t="shared" si="34"/>
        <v>0</v>
      </c>
      <c r="BU15" s="8">
        <v>0</v>
      </c>
      <c r="BV15" s="8">
        <f t="shared" si="35"/>
        <v>0</v>
      </c>
      <c r="BW15" s="25">
        <v>247.78399999999999</v>
      </c>
      <c r="BX15" s="26">
        <v>211.62</v>
      </c>
      <c r="BY15" s="8">
        <f t="shared" si="36"/>
        <v>-2</v>
      </c>
      <c r="BZ15" s="27">
        <v>39350.391490618997</v>
      </c>
      <c r="CA15" s="27">
        <v>47997.065904303337</v>
      </c>
      <c r="CB15" s="17">
        <f t="shared" si="37"/>
        <v>4</v>
      </c>
      <c r="CC15" s="8">
        <v>1</v>
      </c>
      <c r="CD15" s="8">
        <f t="shared" si="38"/>
        <v>0</v>
      </c>
      <c r="CE15" s="28">
        <v>1961.0429901019352</v>
      </c>
      <c r="CF15" s="28">
        <v>1711.1721336142041</v>
      </c>
      <c r="CG15" s="17">
        <f t="shared" si="39"/>
        <v>-2</v>
      </c>
      <c r="CH15" s="29">
        <v>26293</v>
      </c>
      <c r="CI15" s="29">
        <v>30307.5</v>
      </c>
      <c r="CJ15" s="17">
        <f t="shared" si="40"/>
        <v>6</v>
      </c>
      <c r="CK15" s="30">
        <v>157752</v>
      </c>
      <c r="CL15" s="30">
        <v>182106</v>
      </c>
      <c r="CM15" s="17">
        <f t="shared" si="41"/>
        <v>6</v>
      </c>
      <c r="CN15" s="17">
        <v>0</v>
      </c>
      <c r="CO15" s="17">
        <v>0</v>
      </c>
      <c r="CP15" s="31">
        <f t="shared" si="42"/>
        <v>71</v>
      </c>
      <c r="CQ15" s="32">
        <f t="shared" si="0"/>
        <v>25</v>
      </c>
    </row>
    <row r="16" spans="1:95" s="9" customFormat="1" ht="15.75" x14ac:dyDescent="0.25">
      <c r="A16" s="19" t="s">
        <v>53</v>
      </c>
      <c r="B16" s="8" t="s">
        <v>77</v>
      </c>
      <c r="C16" s="8">
        <f t="shared" si="1"/>
        <v>4</v>
      </c>
      <c r="D16" s="8" t="s">
        <v>77</v>
      </c>
      <c r="E16" s="8">
        <f t="shared" si="2"/>
        <v>4</v>
      </c>
      <c r="F16" s="8">
        <v>4</v>
      </c>
      <c r="G16" s="8">
        <f t="shared" si="3"/>
        <v>2</v>
      </c>
      <c r="H16" s="8">
        <v>0</v>
      </c>
      <c r="I16" s="8">
        <f t="shared" si="4"/>
        <v>0</v>
      </c>
      <c r="J16" s="8" t="s">
        <v>77</v>
      </c>
      <c r="K16" s="8">
        <f t="shared" si="5"/>
        <v>4</v>
      </c>
      <c r="L16" s="8" t="s">
        <v>77</v>
      </c>
      <c r="M16" s="8">
        <f t="shared" si="6"/>
        <v>0.5</v>
      </c>
      <c r="N16" s="8" t="s">
        <v>78</v>
      </c>
      <c r="O16" s="8">
        <f t="shared" si="43"/>
        <v>0</v>
      </c>
      <c r="P16" s="8" t="s">
        <v>77</v>
      </c>
      <c r="Q16" s="8">
        <f t="shared" si="7"/>
        <v>0.5</v>
      </c>
      <c r="R16" s="8" t="s">
        <v>77</v>
      </c>
      <c r="S16" s="8">
        <f t="shared" si="8"/>
        <v>0.5</v>
      </c>
      <c r="T16" s="8" t="s">
        <v>77</v>
      </c>
      <c r="U16" s="8">
        <f t="shared" si="9"/>
        <v>4</v>
      </c>
      <c r="V16" s="8" t="s">
        <v>77</v>
      </c>
      <c r="W16" s="8">
        <f t="shared" si="10"/>
        <v>0.5</v>
      </c>
      <c r="X16" s="8">
        <v>1</v>
      </c>
      <c r="Y16" s="8">
        <f t="shared" si="11"/>
        <v>1</v>
      </c>
      <c r="Z16" s="8" t="s">
        <v>77</v>
      </c>
      <c r="AA16" s="8">
        <f t="shared" si="12"/>
        <v>4</v>
      </c>
      <c r="AB16" s="8"/>
      <c r="AC16" s="8">
        <f t="shared" si="13"/>
        <v>0</v>
      </c>
      <c r="AD16" s="8" t="s">
        <v>77</v>
      </c>
      <c r="AE16" s="8">
        <f t="shared" si="14"/>
        <v>4</v>
      </c>
      <c r="AF16" s="8" t="s">
        <v>77</v>
      </c>
      <c r="AG16" s="8">
        <f t="shared" si="15"/>
        <v>4</v>
      </c>
      <c r="AH16" s="8">
        <v>12</v>
      </c>
      <c r="AI16" s="8">
        <f t="shared" si="16"/>
        <v>6</v>
      </c>
      <c r="AJ16" s="8" t="s">
        <v>77</v>
      </c>
      <c r="AK16" s="8">
        <f t="shared" si="17"/>
        <v>4</v>
      </c>
      <c r="AL16" s="21" t="s">
        <v>78</v>
      </c>
      <c r="AM16" s="8">
        <f t="shared" si="18"/>
        <v>4</v>
      </c>
      <c r="AN16" s="33" t="s">
        <v>102</v>
      </c>
      <c r="AO16" s="18">
        <f t="shared" si="19"/>
        <v>4</v>
      </c>
      <c r="AP16" s="16">
        <v>83.670299999999997</v>
      </c>
      <c r="AQ16" s="18">
        <f t="shared" si="20"/>
        <v>4</v>
      </c>
      <c r="AR16" s="16" t="s">
        <v>102</v>
      </c>
      <c r="AS16" s="18">
        <f t="shared" si="21"/>
        <v>4</v>
      </c>
      <c r="AT16" s="16">
        <v>2.5354000000000001</v>
      </c>
      <c r="AU16" s="18">
        <f t="shared" si="22"/>
        <v>0</v>
      </c>
      <c r="AV16" s="16">
        <v>84.721900000000005</v>
      </c>
      <c r="AW16" s="18">
        <f t="shared" si="23"/>
        <v>4</v>
      </c>
      <c r="AX16" s="23">
        <v>0.22321428571428573</v>
      </c>
      <c r="AY16" s="8">
        <f t="shared" si="24"/>
        <v>2</v>
      </c>
      <c r="AZ16" s="8" t="s">
        <v>77</v>
      </c>
      <c r="BA16" s="8">
        <f t="shared" si="25"/>
        <v>4</v>
      </c>
      <c r="BB16" s="8" t="s">
        <v>77</v>
      </c>
      <c r="BC16" s="8">
        <f t="shared" si="26"/>
        <v>0.5</v>
      </c>
      <c r="BD16" s="8" t="s">
        <v>77</v>
      </c>
      <c r="BE16" s="8">
        <f t="shared" si="27"/>
        <v>0.5</v>
      </c>
      <c r="BF16" s="8" t="s">
        <v>77</v>
      </c>
      <c r="BG16" s="8">
        <f t="shared" si="28"/>
        <v>0.5</v>
      </c>
      <c r="BH16" s="8" t="s">
        <v>77</v>
      </c>
      <c r="BI16" s="8">
        <f t="shared" si="29"/>
        <v>0.5</v>
      </c>
      <c r="BJ16" s="8" t="s">
        <v>77</v>
      </c>
      <c r="BK16" s="8">
        <f t="shared" si="30"/>
        <v>0.5</v>
      </c>
      <c r="BL16" s="8" t="s">
        <v>77</v>
      </c>
      <c r="BM16" s="8">
        <f t="shared" si="31"/>
        <v>4</v>
      </c>
      <c r="BN16" s="8">
        <v>0</v>
      </c>
      <c r="BO16" s="8">
        <f t="shared" si="32"/>
        <v>0</v>
      </c>
      <c r="BP16" s="24">
        <v>699652.9</v>
      </c>
      <c r="BQ16" s="24">
        <v>976281.2</v>
      </c>
      <c r="BR16" s="17">
        <f t="shared" si="33"/>
        <v>4</v>
      </c>
      <c r="BS16" s="8">
        <v>0</v>
      </c>
      <c r="BT16" s="8">
        <f t="shared" si="34"/>
        <v>0</v>
      </c>
      <c r="BU16" s="8">
        <v>1</v>
      </c>
      <c r="BV16" s="8">
        <f t="shared" si="35"/>
        <v>0.5</v>
      </c>
      <c r="BW16" s="25">
        <v>247.78399999999999</v>
      </c>
      <c r="BX16" s="26">
        <v>200</v>
      </c>
      <c r="BY16" s="8">
        <f t="shared" si="36"/>
        <v>-2</v>
      </c>
      <c r="BZ16" s="27">
        <v>139157.89726851057</v>
      </c>
      <c r="CA16" s="27">
        <v>136447.87067616894</v>
      </c>
      <c r="CB16" s="17">
        <f t="shared" si="37"/>
        <v>-2</v>
      </c>
      <c r="CC16" s="8">
        <v>3</v>
      </c>
      <c r="CD16" s="8">
        <f t="shared" si="38"/>
        <v>0</v>
      </c>
      <c r="CE16" s="28">
        <v>448.63116303040715</v>
      </c>
      <c r="CF16" s="28">
        <v>616.85824126542673</v>
      </c>
      <c r="CG16" s="17">
        <f t="shared" si="39"/>
        <v>6</v>
      </c>
      <c r="CH16" s="29">
        <v>28295</v>
      </c>
      <c r="CI16" s="29">
        <v>31337.1</v>
      </c>
      <c r="CJ16" s="17">
        <f t="shared" si="40"/>
        <v>6</v>
      </c>
      <c r="CK16" s="30">
        <v>391449</v>
      </c>
      <c r="CL16" s="30">
        <v>448424</v>
      </c>
      <c r="CM16" s="17">
        <f t="shared" si="41"/>
        <v>6</v>
      </c>
      <c r="CN16" s="17">
        <v>0</v>
      </c>
      <c r="CO16" s="17">
        <v>0</v>
      </c>
      <c r="CP16" s="31">
        <f t="shared" si="42"/>
        <v>94</v>
      </c>
      <c r="CQ16" s="32">
        <f t="shared" si="0"/>
        <v>8</v>
      </c>
    </row>
    <row r="17" spans="1:95" s="9" customFormat="1" ht="15.75" x14ac:dyDescent="0.25">
      <c r="A17" s="19" t="s">
        <v>54</v>
      </c>
      <c r="B17" s="8" t="s">
        <v>77</v>
      </c>
      <c r="C17" s="8">
        <f t="shared" si="1"/>
        <v>4</v>
      </c>
      <c r="D17" s="8" t="s">
        <v>77</v>
      </c>
      <c r="E17" s="8">
        <f t="shared" si="2"/>
        <v>4</v>
      </c>
      <c r="F17" s="8">
        <v>5</v>
      </c>
      <c r="G17" s="8">
        <f t="shared" si="3"/>
        <v>2.5</v>
      </c>
      <c r="H17" s="8">
        <v>4</v>
      </c>
      <c r="I17" s="8">
        <f t="shared" si="4"/>
        <v>2</v>
      </c>
      <c r="J17" s="8" t="s">
        <v>77</v>
      </c>
      <c r="K17" s="8">
        <f t="shared" si="5"/>
        <v>4</v>
      </c>
      <c r="L17" s="8" t="s">
        <v>77</v>
      </c>
      <c r="M17" s="8">
        <f t="shared" si="6"/>
        <v>0.5</v>
      </c>
      <c r="N17" s="8" t="s">
        <v>77</v>
      </c>
      <c r="O17" s="8">
        <f t="shared" si="43"/>
        <v>0.5</v>
      </c>
      <c r="P17" s="8" t="s">
        <v>77</v>
      </c>
      <c r="Q17" s="8">
        <f t="shared" si="7"/>
        <v>0.5</v>
      </c>
      <c r="R17" s="8" t="s">
        <v>77</v>
      </c>
      <c r="S17" s="8">
        <f t="shared" si="8"/>
        <v>0.5</v>
      </c>
      <c r="T17" s="8" t="s">
        <v>77</v>
      </c>
      <c r="U17" s="8">
        <f t="shared" si="9"/>
        <v>4</v>
      </c>
      <c r="V17" s="8" t="s">
        <v>77</v>
      </c>
      <c r="W17" s="8">
        <f t="shared" si="10"/>
        <v>0.5</v>
      </c>
      <c r="X17" s="8">
        <v>0</v>
      </c>
      <c r="Y17" s="8">
        <f t="shared" si="11"/>
        <v>0</v>
      </c>
      <c r="Z17" s="8" t="s">
        <v>77</v>
      </c>
      <c r="AA17" s="8">
        <f t="shared" si="12"/>
        <v>4</v>
      </c>
      <c r="AB17" s="8"/>
      <c r="AC17" s="8">
        <f t="shared" si="13"/>
        <v>0</v>
      </c>
      <c r="AD17" s="8" t="s">
        <v>78</v>
      </c>
      <c r="AE17" s="8">
        <f t="shared" si="14"/>
        <v>0</v>
      </c>
      <c r="AF17" s="8" t="s">
        <v>77</v>
      </c>
      <c r="AG17" s="8">
        <f t="shared" si="15"/>
        <v>4</v>
      </c>
      <c r="AH17" s="8">
        <v>2</v>
      </c>
      <c r="AI17" s="8">
        <f t="shared" si="16"/>
        <v>1</v>
      </c>
      <c r="AJ17" s="8" t="s">
        <v>77</v>
      </c>
      <c r="AK17" s="8">
        <f t="shared" si="17"/>
        <v>4</v>
      </c>
      <c r="AL17" s="21" t="s">
        <v>78</v>
      </c>
      <c r="AM17" s="8">
        <f t="shared" si="18"/>
        <v>4</v>
      </c>
      <c r="AN17" s="33">
        <v>12.4604</v>
      </c>
      <c r="AO17" s="18">
        <f t="shared" si="19"/>
        <v>-2</v>
      </c>
      <c r="AP17" s="16">
        <v>55.102600000000002</v>
      </c>
      <c r="AQ17" s="18">
        <f t="shared" si="20"/>
        <v>4</v>
      </c>
      <c r="AR17" s="16">
        <v>1.5</v>
      </c>
      <c r="AS17" s="18">
        <f t="shared" si="21"/>
        <v>0</v>
      </c>
      <c r="AT17" s="16">
        <v>3.0112999999999999</v>
      </c>
      <c r="AU17" s="18">
        <f t="shared" si="22"/>
        <v>4</v>
      </c>
      <c r="AV17" s="16">
        <v>76.249600000000001</v>
      </c>
      <c r="AW17" s="18">
        <f t="shared" si="23"/>
        <v>4</v>
      </c>
      <c r="AX17" s="23">
        <v>0.88702147525676933</v>
      </c>
      <c r="AY17" s="8">
        <f t="shared" si="24"/>
        <v>2</v>
      </c>
      <c r="AZ17" s="8" t="s">
        <v>77</v>
      </c>
      <c r="BA17" s="8">
        <f t="shared" si="25"/>
        <v>4</v>
      </c>
      <c r="BB17" s="8" t="s">
        <v>77</v>
      </c>
      <c r="BC17" s="8">
        <f t="shared" si="26"/>
        <v>0.5</v>
      </c>
      <c r="BD17" s="8" t="s">
        <v>77</v>
      </c>
      <c r="BE17" s="8">
        <f t="shared" si="27"/>
        <v>0.5</v>
      </c>
      <c r="BF17" s="8" t="s">
        <v>77</v>
      </c>
      <c r="BG17" s="8">
        <f t="shared" si="28"/>
        <v>0.5</v>
      </c>
      <c r="BH17" s="8" t="s">
        <v>77</v>
      </c>
      <c r="BI17" s="8">
        <f t="shared" si="29"/>
        <v>0.5</v>
      </c>
      <c r="BJ17" s="8" t="s">
        <v>77</v>
      </c>
      <c r="BK17" s="8">
        <f t="shared" si="30"/>
        <v>0.5</v>
      </c>
      <c r="BL17" s="8" t="s">
        <v>77</v>
      </c>
      <c r="BM17" s="8">
        <f t="shared" si="31"/>
        <v>4</v>
      </c>
      <c r="BN17" s="8">
        <v>4</v>
      </c>
      <c r="BO17" s="8">
        <f t="shared" si="32"/>
        <v>2</v>
      </c>
      <c r="BP17" s="24">
        <v>712327.9</v>
      </c>
      <c r="BQ17" s="24">
        <v>2685984.3</v>
      </c>
      <c r="BR17" s="17">
        <f t="shared" si="33"/>
        <v>4</v>
      </c>
      <c r="BS17" s="8">
        <v>2</v>
      </c>
      <c r="BT17" s="8">
        <f t="shared" si="34"/>
        <v>2</v>
      </c>
      <c r="BU17" s="8">
        <v>0</v>
      </c>
      <c r="BV17" s="8">
        <f t="shared" si="35"/>
        <v>0</v>
      </c>
      <c r="BW17" s="25">
        <v>247.78399999999999</v>
      </c>
      <c r="BX17" s="26">
        <v>234.53</v>
      </c>
      <c r="BY17" s="8">
        <f t="shared" si="36"/>
        <v>-2</v>
      </c>
      <c r="BZ17" s="27">
        <v>92049.915548048724</v>
      </c>
      <c r="CA17" s="27">
        <v>82007.18323551651</v>
      </c>
      <c r="CB17" s="17">
        <f t="shared" si="37"/>
        <v>-2</v>
      </c>
      <c r="CC17" s="8">
        <v>7</v>
      </c>
      <c r="CD17" s="8">
        <f t="shared" si="38"/>
        <v>6</v>
      </c>
      <c r="CE17" s="28">
        <v>2920.7185877855813</v>
      </c>
      <c r="CF17" s="28">
        <v>1068.4459727073056</v>
      </c>
      <c r="CG17" s="17">
        <f t="shared" si="39"/>
        <v>-2</v>
      </c>
      <c r="CH17" s="29">
        <v>32555.5</v>
      </c>
      <c r="CI17" s="29">
        <v>34404.6</v>
      </c>
      <c r="CJ17" s="17">
        <f t="shared" si="40"/>
        <v>6</v>
      </c>
      <c r="CK17" s="30">
        <v>986161</v>
      </c>
      <c r="CL17" s="30">
        <v>1441639</v>
      </c>
      <c r="CM17" s="17">
        <f t="shared" si="41"/>
        <v>6</v>
      </c>
      <c r="CN17" s="17">
        <v>0</v>
      </c>
      <c r="CO17" s="17">
        <v>0</v>
      </c>
      <c r="CP17" s="31">
        <f t="shared" si="42"/>
        <v>82.5</v>
      </c>
      <c r="CQ17" s="32">
        <f t="shared" si="0"/>
        <v>19</v>
      </c>
    </row>
    <row r="18" spans="1:95" s="9" customFormat="1" ht="15.75" x14ac:dyDescent="0.25">
      <c r="A18" s="19" t="s">
        <v>55</v>
      </c>
      <c r="B18" s="8" t="s">
        <v>77</v>
      </c>
      <c r="C18" s="8">
        <f t="shared" si="1"/>
        <v>4</v>
      </c>
      <c r="D18" s="8" t="s">
        <v>77</v>
      </c>
      <c r="E18" s="8">
        <f t="shared" si="2"/>
        <v>4</v>
      </c>
      <c r="F18" s="8">
        <v>5</v>
      </c>
      <c r="G18" s="8">
        <f t="shared" si="3"/>
        <v>2.5</v>
      </c>
      <c r="H18" s="8">
        <v>4</v>
      </c>
      <c r="I18" s="8">
        <f t="shared" si="4"/>
        <v>2</v>
      </c>
      <c r="J18" s="8" t="s">
        <v>77</v>
      </c>
      <c r="K18" s="8">
        <f t="shared" si="5"/>
        <v>4</v>
      </c>
      <c r="L18" s="8" t="s">
        <v>77</v>
      </c>
      <c r="M18" s="8">
        <f t="shared" si="6"/>
        <v>0.5</v>
      </c>
      <c r="N18" s="8" t="s">
        <v>77</v>
      </c>
      <c r="O18" s="8">
        <f t="shared" si="43"/>
        <v>0.5</v>
      </c>
      <c r="P18" s="8" t="s">
        <v>77</v>
      </c>
      <c r="Q18" s="8">
        <f t="shared" si="7"/>
        <v>0.5</v>
      </c>
      <c r="R18" s="8" t="s">
        <v>77</v>
      </c>
      <c r="S18" s="8">
        <f t="shared" si="8"/>
        <v>0.5</v>
      </c>
      <c r="T18" s="8" t="s">
        <v>77</v>
      </c>
      <c r="U18" s="8">
        <f t="shared" si="9"/>
        <v>4</v>
      </c>
      <c r="V18" s="8" t="s">
        <v>77</v>
      </c>
      <c r="W18" s="8">
        <f t="shared" si="10"/>
        <v>0.5</v>
      </c>
      <c r="X18" s="8">
        <v>5</v>
      </c>
      <c r="Y18" s="8">
        <f t="shared" si="11"/>
        <v>5</v>
      </c>
      <c r="Z18" s="8" t="s">
        <v>77</v>
      </c>
      <c r="AA18" s="8">
        <f t="shared" si="12"/>
        <v>4</v>
      </c>
      <c r="AB18" s="8"/>
      <c r="AC18" s="8">
        <f t="shared" si="13"/>
        <v>0</v>
      </c>
      <c r="AD18" s="8" t="s">
        <v>77</v>
      </c>
      <c r="AE18" s="8">
        <f t="shared" si="14"/>
        <v>4</v>
      </c>
      <c r="AF18" s="8" t="s">
        <v>77</v>
      </c>
      <c r="AG18" s="8">
        <f t="shared" si="15"/>
        <v>4</v>
      </c>
      <c r="AH18" s="8">
        <v>1</v>
      </c>
      <c r="AI18" s="8">
        <f t="shared" si="16"/>
        <v>0.5</v>
      </c>
      <c r="AJ18" s="8" t="s">
        <v>77</v>
      </c>
      <c r="AK18" s="8">
        <f t="shared" si="17"/>
        <v>4</v>
      </c>
      <c r="AL18" s="21" t="s">
        <v>78</v>
      </c>
      <c r="AM18" s="8">
        <f t="shared" si="18"/>
        <v>4</v>
      </c>
      <c r="AN18" s="33">
        <v>0</v>
      </c>
      <c r="AO18" s="18">
        <f t="shared" si="19"/>
        <v>-2</v>
      </c>
      <c r="AP18" s="16">
        <v>68.480400000000003</v>
      </c>
      <c r="AQ18" s="18">
        <f t="shared" si="20"/>
        <v>4</v>
      </c>
      <c r="AR18" s="16">
        <v>4</v>
      </c>
      <c r="AS18" s="18">
        <f t="shared" si="21"/>
        <v>4</v>
      </c>
      <c r="AT18" s="16">
        <v>1.6573</v>
      </c>
      <c r="AU18" s="18">
        <f t="shared" si="22"/>
        <v>0</v>
      </c>
      <c r="AV18" s="16">
        <v>56.806899999999999</v>
      </c>
      <c r="AW18" s="18">
        <f t="shared" si="23"/>
        <v>4</v>
      </c>
      <c r="AX18" s="23">
        <v>0.32948929159802304</v>
      </c>
      <c r="AY18" s="8">
        <f t="shared" si="24"/>
        <v>2</v>
      </c>
      <c r="AZ18" s="8" t="s">
        <v>77</v>
      </c>
      <c r="BA18" s="8">
        <f t="shared" si="25"/>
        <v>4</v>
      </c>
      <c r="BB18" s="8" t="s">
        <v>77</v>
      </c>
      <c r="BC18" s="8">
        <f t="shared" si="26"/>
        <v>0.5</v>
      </c>
      <c r="BD18" s="8" t="s">
        <v>77</v>
      </c>
      <c r="BE18" s="8">
        <f t="shared" si="27"/>
        <v>0.5</v>
      </c>
      <c r="BF18" s="8" t="s">
        <v>77</v>
      </c>
      <c r="BG18" s="8">
        <f t="shared" si="28"/>
        <v>0.5</v>
      </c>
      <c r="BH18" s="8" t="s">
        <v>77</v>
      </c>
      <c r="BI18" s="8">
        <f t="shared" si="29"/>
        <v>0.5</v>
      </c>
      <c r="BJ18" s="8" t="s">
        <v>77</v>
      </c>
      <c r="BK18" s="8">
        <f t="shared" si="30"/>
        <v>0.5</v>
      </c>
      <c r="BL18" s="8" t="s">
        <v>77</v>
      </c>
      <c r="BM18" s="8">
        <f t="shared" si="31"/>
        <v>4</v>
      </c>
      <c r="BN18" s="8">
        <v>7</v>
      </c>
      <c r="BO18" s="8">
        <f t="shared" si="32"/>
        <v>3.5</v>
      </c>
      <c r="BP18" s="24">
        <v>744379.9</v>
      </c>
      <c r="BQ18" s="24">
        <v>1127724.5</v>
      </c>
      <c r="BR18" s="17">
        <f t="shared" si="33"/>
        <v>4</v>
      </c>
      <c r="BS18" s="8">
        <v>6</v>
      </c>
      <c r="BT18" s="8">
        <f t="shared" si="34"/>
        <v>6</v>
      </c>
      <c r="BU18" s="8">
        <v>0</v>
      </c>
      <c r="BV18" s="8">
        <f t="shared" si="35"/>
        <v>0</v>
      </c>
      <c r="BW18" s="25">
        <v>247.78399999999999</v>
      </c>
      <c r="BX18" s="26">
        <v>197.21</v>
      </c>
      <c r="BY18" s="8">
        <f t="shared" si="36"/>
        <v>-2</v>
      </c>
      <c r="BZ18" s="27">
        <v>97361.561408614667</v>
      </c>
      <c r="CA18" s="27">
        <v>70889.619504987073</v>
      </c>
      <c r="CB18" s="17">
        <f t="shared" si="37"/>
        <v>-2</v>
      </c>
      <c r="CC18" s="8">
        <v>4</v>
      </c>
      <c r="CD18" s="8">
        <f t="shared" si="38"/>
        <v>4</v>
      </c>
      <c r="CE18" s="28">
        <v>225.29467403958091</v>
      </c>
      <c r="CF18" s="28">
        <v>967.59881787957147</v>
      </c>
      <c r="CG18" s="17">
        <f t="shared" si="39"/>
        <v>6</v>
      </c>
      <c r="CH18" s="29">
        <v>28129.9</v>
      </c>
      <c r="CI18" s="29">
        <v>31160.799999999999</v>
      </c>
      <c r="CJ18" s="17">
        <f t="shared" si="40"/>
        <v>6</v>
      </c>
      <c r="CK18" s="30">
        <v>374092</v>
      </c>
      <c r="CL18" s="30">
        <v>399048</v>
      </c>
      <c r="CM18" s="17">
        <f t="shared" si="41"/>
        <v>6</v>
      </c>
      <c r="CN18" s="17">
        <v>0</v>
      </c>
      <c r="CO18" s="17">
        <v>0</v>
      </c>
      <c r="CP18" s="31">
        <f t="shared" si="42"/>
        <v>102.5</v>
      </c>
      <c r="CQ18" s="32">
        <f t="shared" si="0"/>
        <v>4</v>
      </c>
    </row>
    <row r="19" spans="1:95" s="9" customFormat="1" ht="15.75" x14ac:dyDescent="0.25">
      <c r="A19" s="19" t="s">
        <v>56</v>
      </c>
      <c r="B19" s="8" t="s">
        <v>77</v>
      </c>
      <c r="C19" s="8">
        <f t="shared" si="1"/>
        <v>4</v>
      </c>
      <c r="D19" s="8" t="s">
        <v>78</v>
      </c>
      <c r="E19" s="8">
        <f t="shared" si="2"/>
        <v>0</v>
      </c>
      <c r="F19" s="8">
        <v>0</v>
      </c>
      <c r="G19" s="8">
        <f t="shared" si="3"/>
        <v>0</v>
      </c>
      <c r="H19" s="8">
        <v>0</v>
      </c>
      <c r="I19" s="8">
        <f t="shared" si="4"/>
        <v>0</v>
      </c>
      <c r="J19" s="8" t="s">
        <v>77</v>
      </c>
      <c r="K19" s="8">
        <f t="shared" si="5"/>
        <v>4</v>
      </c>
      <c r="L19" s="8" t="s">
        <v>77</v>
      </c>
      <c r="M19" s="8">
        <f t="shared" si="6"/>
        <v>0.5</v>
      </c>
      <c r="N19" s="8" t="s">
        <v>78</v>
      </c>
      <c r="O19" s="8">
        <f t="shared" si="43"/>
        <v>0</v>
      </c>
      <c r="P19" s="8" t="s">
        <v>77</v>
      </c>
      <c r="Q19" s="8">
        <f t="shared" si="7"/>
        <v>0.5</v>
      </c>
      <c r="R19" s="8" t="s">
        <v>77</v>
      </c>
      <c r="S19" s="8">
        <f t="shared" si="8"/>
        <v>0.5</v>
      </c>
      <c r="T19" s="8" t="s">
        <v>77</v>
      </c>
      <c r="U19" s="8">
        <f t="shared" si="9"/>
        <v>4</v>
      </c>
      <c r="V19" s="8" t="s">
        <v>77</v>
      </c>
      <c r="W19" s="8">
        <f t="shared" si="10"/>
        <v>0.5</v>
      </c>
      <c r="X19" s="8">
        <v>1</v>
      </c>
      <c r="Y19" s="8">
        <f t="shared" si="11"/>
        <v>1</v>
      </c>
      <c r="Z19" s="8" t="s">
        <v>78</v>
      </c>
      <c r="AA19" s="8">
        <f t="shared" si="12"/>
        <v>0</v>
      </c>
      <c r="AB19" s="8"/>
      <c r="AC19" s="8">
        <f t="shared" si="13"/>
        <v>0</v>
      </c>
      <c r="AD19" s="8" t="s">
        <v>78</v>
      </c>
      <c r="AE19" s="8">
        <f t="shared" si="14"/>
        <v>0</v>
      </c>
      <c r="AF19" s="8" t="s">
        <v>77</v>
      </c>
      <c r="AG19" s="8">
        <f t="shared" si="15"/>
        <v>4</v>
      </c>
      <c r="AH19" s="8">
        <v>2</v>
      </c>
      <c r="AI19" s="8">
        <f t="shared" si="16"/>
        <v>1</v>
      </c>
      <c r="AJ19" s="8" t="s">
        <v>77</v>
      </c>
      <c r="AK19" s="8">
        <f t="shared" si="17"/>
        <v>4</v>
      </c>
      <c r="AL19" s="21">
        <v>1</v>
      </c>
      <c r="AM19" s="8">
        <f t="shared" si="18"/>
        <v>0</v>
      </c>
      <c r="AN19" s="33" t="s">
        <v>102</v>
      </c>
      <c r="AO19" s="18">
        <f t="shared" si="19"/>
        <v>4</v>
      </c>
      <c r="AP19" s="16">
        <v>84.954800000000006</v>
      </c>
      <c r="AQ19" s="18">
        <f t="shared" si="20"/>
        <v>4</v>
      </c>
      <c r="AR19" s="16" t="s">
        <v>102</v>
      </c>
      <c r="AS19" s="18">
        <f t="shared" si="21"/>
        <v>4</v>
      </c>
      <c r="AT19" s="16">
        <v>2.1</v>
      </c>
      <c r="AU19" s="18">
        <f t="shared" si="22"/>
        <v>0</v>
      </c>
      <c r="AV19" s="16">
        <v>80.649000000000001</v>
      </c>
      <c r="AW19" s="18">
        <f t="shared" si="23"/>
        <v>4</v>
      </c>
      <c r="AX19" s="23">
        <v>4.6685340802987862E-2</v>
      </c>
      <c r="AY19" s="8">
        <f t="shared" si="24"/>
        <v>2</v>
      </c>
      <c r="AZ19" s="8" t="s">
        <v>77</v>
      </c>
      <c r="BA19" s="8">
        <f t="shared" si="25"/>
        <v>4</v>
      </c>
      <c r="BB19" s="8" t="s">
        <v>77</v>
      </c>
      <c r="BC19" s="8">
        <f t="shared" si="26"/>
        <v>0.5</v>
      </c>
      <c r="BD19" s="8" t="s">
        <v>77</v>
      </c>
      <c r="BE19" s="8">
        <f t="shared" si="27"/>
        <v>0.5</v>
      </c>
      <c r="BF19" s="8" t="s">
        <v>77</v>
      </c>
      <c r="BG19" s="8">
        <f t="shared" si="28"/>
        <v>0.5</v>
      </c>
      <c r="BH19" s="8" t="s">
        <v>77</v>
      </c>
      <c r="BI19" s="8">
        <f t="shared" si="29"/>
        <v>0.5</v>
      </c>
      <c r="BJ19" s="8" t="s">
        <v>78</v>
      </c>
      <c r="BK19" s="8">
        <f t="shared" si="30"/>
        <v>0</v>
      </c>
      <c r="BL19" s="8" t="s">
        <v>77</v>
      </c>
      <c r="BM19" s="8">
        <f t="shared" si="31"/>
        <v>4</v>
      </c>
      <c r="BN19" s="8">
        <v>0</v>
      </c>
      <c r="BO19" s="8">
        <f t="shared" si="32"/>
        <v>0</v>
      </c>
      <c r="BP19" s="24">
        <v>78456.800000000003</v>
      </c>
      <c r="BQ19" s="24">
        <v>36912.400000000001</v>
      </c>
      <c r="BR19" s="17">
        <f t="shared" si="33"/>
        <v>-2</v>
      </c>
      <c r="BS19" s="8">
        <v>0</v>
      </c>
      <c r="BT19" s="8">
        <f t="shared" si="34"/>
        <v>0</v>
      </c>
      <c r="BU19" s="8">
        <v>0</v>
      </c>
      <c r="BV19" s="8">
        <f t="shared" si="35"/>
        <v>0</v>
      </c>
      <c r="BW19" s="25">
        <v>247.78399999999999</v>
      </c>
      <c r="BX19" s="26">
        <v>160.61000000000001</v>
      </c>
      <c r="BY19" s="8">
        <f t="shared" si="36"/>
        <v>-2</v>
      </c>
      <c r="BZ19" s="27">
        <v>15328.250851532761</v>
      </c>
      <c r="CA19" s="27">
        <v>12913.02576637132</v>
      </c>
      <c r="CB19" s="17">
        <f t="shared" si="37"/>
        <v>-2</v>
      </c>
      <c r="CC19" s="8">
        <v>1</v>
      </c>
      <c r="CD19" s="8">
        <f t="shared" si="38"/>
        <v>0</v>
      </c>
      <c r="CE19" s="28">
        <v>877.01863354037289</v>
      </c>
      <c r="CF19" s="28">
        <v>230.8199409308483</v>
      </c>
      <c r="CG19" s="17">
        <f t="shared" si="39"/>
        <v>-2</v>
      </c>
      <c r="CH19" s="29">
        <v>27286.5</v>
      </c>
      <c r="CI19" s="29">
        <v>29802</v>
      </c>
      <c r="CJ19" s="17">
        <f t="shared" si="40"/>
        <v>6</v>
      </c>
      <c r="CK19" s="30">
        <v>111097</v>
      </c>
      <c r="CL19" s="30">
        <v>117001</v>
      </c>
      <c r="CM19" s="17">
        <f t="shared" si="41"/>
        <v>6</v>
      </c>
      <c r="CN19" s="17">
        <v>0</v>
      </c>
      <c r="CO19" s="17">
        <v>0</v>
      </c>
      <c r="CP19" s="31">
        <f t="shared" si="42"/>
        <v>56</v>
      </c>
      <c r="CQ19" s="32">
        <f t="shared" si="0"/>
        <v>30</v>
      </c>
    </row>
    <row r="20" spans="1:95" s="9" customFormat="1" ht="15.75" x14ac:dyDescent="0.25">
      <c r="A20" s="19" t="s">
        <v>57</v>
      </c>
      <c r="B20" s="8" t="s">
        <v>77</v>
      </c>
      <c r="C20" s="8">
        <f t="shared" si="1"/>
        <v>4</v>
      </c>
      <c r="D20" s="8" t="s">
        <v>77</v>
      </c>
      <c r="E20" s="8">
        <f t="shared" si="2"/>
        <v>4</v>
      </c>
      <c r="F20" s="8">
        <v>4</v>
      </c>
      <c r="G20" s="8">
        <f t="shared" si="3"/>
        <v>2</v>
      </c>
      <c r="H20" s="8">
        <v>2</v>
      </c>
      <c r="I20" s="8">
        <f t="shared" si="4"/>
        <v>1</v>
      </c>
      <c r="J20" s="8" t="s">
        <v>77</v>
      </c>
      <c r="K20" s="8">
        <f t="shared" si="5"/>
        <v>4</v>
      </c>
      <c r="L20" s="8" t="s">
        <v>77</v>
      </c>
      <c r="M20" s="8">
        <f t="shared" si="6"/>
        <v>0.5</v>
      </c>
      <c r="N20" s="8" t="s">
        <v>77</v>
      </c>
      <c r="O20" s="8">
        <f t="shared" si="43"/>
        <v>0.5</v>
      </c>
      <c r="P20" s="8" t="s">
        <v>77</v>
      </c>
      <c r="Q20" s="8">
        <f t="shared" si="7"/>
        <v>0.5</v>
      </c>
      <c r="R20" s="8" t="s">
        <v>77</v>
      </c>
      <c r="S20" s="8">
        <f t="shared" si="8"/>
        <v>0.5</v>
      </c>
      <c r="T20" s="8" t="s">
        <v>77</v>
      </c>
      <c r="U20" s="8">
        <f t="shared" si="9"/>
        <v>4</v>
      </c>
      <c r="V20" s="8" t="s">
        <v>77</v>
      </c>
      <c r="W20" s="8">
        <f t="shared" si="10"/>
        <v>0.5</v>
      </c>
      <c r="X20" s="8">
        <v>1</v>
      </c>
      <c r="Y20" s="8">
        <f t="shared" si="11"/>
        <v>1</v>
      </c>
      <c r="Z20" s="8" t="s">
        <v>77</v>
      </c>
      <c r="AA20" s="8">
        <f t="shared" si="12"/>
        <v>4</v>
      </c>
      <c r="AB20" s="8"/>
      <c r="AC20" s="8">
        <f t="shared" si="13"/>
        <v>0</v>
      </c>
      <c r="AD20" s="8" t="s">
        <v>77</v>
      </c>
      <c r="AE20" s="8">
        <f t="shared" si="14"/>
        <v>4</v>
      </c>
      <c r="AF20" s="8" t="s">
        <v>77</v>
      </c>
      <c r="AG20" s="8">
        <f t="shared" si="15"/>
        <v>4</v>
      </c>
      <c r="AH20" s="8">
        <v>1</v>
      </c>
      <c r="AI20" s="8">
        <f t="shared" si="16"/>
        <v>0.5</v>
      </c>
      <c r="AJ20" s="8" t="s">
        <v>77</v>
      </c>
      <c r="AK20" s="8">
        <f t="shared" si="17"/>
        <v>4</v>
      </c>
      <c r="AL20" s="21">
        <v>2</v>
      </c>
      <c r="AM20" s="8">
        <f t="shared" si="18"/>
        <v>-2</v>
      </c>
      <c r="AN20" s="33">
        <v>98.835599999999999</v>
      </c>
      <c r="AO20" s="18">
        <f t="shared" si="19"/>
        <v>4</v>
      </c>
      <c r="AP20" s="16">
        <v>80.764799999999994</v>
      </c>
      <c r="AQ20" s="18">
        <f t="shared" si="20"/>
        <v>4</v>
      </c>
      <c r="AR20" s="16">
        <v>1.1333</v>
      </c>
      <c r="AS20" s="18">
        <f t="shared" si="21"/>
        <v>0</v>
      </c>
      <c r="AT20" s="16">
        <v>3.1657999999999999</v>
      </c>
      <c r="AU20" s="18">
        <f t="shared" si="22"/>
        <v>4</v>
      </c>
      <c r="AV20" s="16">
        <v>76.392799999999994</v>
      </c>
      <c r="AW20" s="18">
        <f t="shared" si="23"/>
        <v>4</v>
      </c>
      <c r="AX20" s="23">
        <v>0.21215043394406943</v>
      </c>
      <c r="AY20" s="8">
        <f t="shared" si="24"/>
        <v>2</v>
      </c>
      <c r="AZ20" s="8" t="s">
        <v>77</v>
      </c>
      <c r="BA20" s="8">
        <f t="shared" si="25"/>
        <v>4</v>
      </c>
      <c r="BB20" s="8" t="s">
        <v>77</v>
      </c>
      <c r="BC20" s="8">
        <f t="shared" si="26"/>
        <v>0.5</v>
      </c>
      <c r="BD20" s="8" t="s">
        <v>77</v>
      </c>
      <c r="BE20" s="8">
        <f t="shared" si="27"/>
        <v>0.5</v>
      </c>
      <c r="BF20" s="8" t="s">
        <v>77</v>
      </c>
      <c r="BG20" s="8">
        <f t="shared" si="28"/>
        <v>0.5</v>
      </c>
      <c r="BH20" s="8" t="s">
        <v>77</v>
      </c>
      <c r="BI20" s="8">
        <f t="shared" si="29"/>
        <v>0.5</v>
      </c>
      <c r="BJ20" s="8" t="s">
        <v>77</v>
      </c>
      <c r="BK20" s="8">
        <f t="shared" si="30"/>
        <v>0.5</v>
      </c>
      <c r="BL20" s="8" t="s">
        <v>77</v>
      </c>
      <c r="BM20" s="8">
        <f t="shared" si="31"/>
        <v>4</v>
      </c>
      <c r="BN20" s="8">
        <v>2</v>
      </c>
      <c r="BO20" s="8">
        <f t="shared" si="32"/>
        <v>1</v>
      </c>
      <c r="BP20" s="24">
        <v>3989352.7</v>
      </c>
      <c r="BQ20" s="24">
        <v>5356549.3</v>
      </c>
      <c r="BR20" s="17">
        <f t="shared" si="33"/>
        <v>4</v>
      </c>
      <c r="BS20" s="8">
        <v>0</v>
      </c>
      <c r="BT20" s="8">
        <f t="shared" si="34"/>
        <v>0</v>
      </c>
      <c r="BU20" s="8">
        <v>1</v>
      </c>
      <c r="BV20" s="8">
        <f t="shared" si="35"/>
        <v>0.5</v>
      </c>
      <c r="BW20" s="25">
        <v>247.78399999999999</v>
      </c>
      <c r="BX20" s="26">
        <v>258.3</v>
      </c>
      <c r="BY20" s="8">
        <f t="shared" si="36"/>
        <v>4</v>
      </c>
      <c r="BZ20" s="27">
        <v>53619.049240328553</v>
      </c>
      <c r="CA20" s="27">
        <v>78357.589951032569</v>
      </c>
      <c r="CB20" s="17">
        <f t="shared" si="37"/>
        <v>4</v>
      </c>
      <c r="CC20" s="8">
        <v>1</v>
      </c>
      <c r="CD20" s="8">
        <f t="shared" si="38"/>
        <v>0</v>
      </c>
      <c r="CE20" s="28">
        <v>680.12937821849596</v>
      </c>
      <c r="CF20" s="28">
        <v>1320.9193101979988</v>
      </c>
      <c r="CG20" s="17">
        <f t="shared" si="39"/>
        <v>6</v>
      </c>
      <c r="CH20" s="29">
        <v>33986.6</v>
      </c>
      <c r="CI20" s="29">
        <v>38264</v>
      </c>
      <c r="CJ20" s="17">
        <f t="shared" si="40"/>
        <v>6</v>
      </c>
      <c r="CK20" s="30">
        <v>509025</v>
      </c>
      <c r="CL20" s="30">
        <v>506119</v>
      </c>
      <c r="CM20" s="17">
        <f t="shared" si="41"/>
        <v>0</v>
      </c>
      <c r="CN20" s="17">
        <v>0</v>
      </c>
      <c r="CO20" s="17">
        <v>0</v>
      </c>
      <c r="CP20" s="31">
        <f t="shared" si="42"/>
        <v>91</v>
      </c>
      <c r="CQ20" s="32">
        <f t="shared" si="0"/>
        <v>16</v>
      </c>
    </row>
    <row r="21" spans="1:95" s="9" customFormat="1" ht="15.75" x14ac:dyDescent="0.25">
      <c r="A21" s="19" t="s">
        <v>58</v>
      </c>
      <c r="B21" s="8" t="s">
        <v>77</v>
      </c>
      <c r="C21" s="8">
        <f t="shared" si="1"/>
        <v>4</v>
      </c>
      <c r="D21" s="8" t="s">
        <v>77</v>
      </c>
      <c r="E21" s="8">
        <f t="shared" si="2"/>
        <v>4</v>
      </c>
      <c r="F21" s="8">
        <v>8</v>
      </c>
      <c r="G21" s="8">
        <f t="shared" si="3"/>
        <v>4</v>
      </c>
      <c r="H21" s="8">
        <v>8</v>
      </c>
      <c r="I21" s="8">
        <f t="shared" si="4"/>
        <v>4</v>
      </c>
      <c r="J21" s="8" t="s">
        <v>77</v>
      </c>
      <c r="K21" s="8">
        <f t="shared" si="5"/>
        <v>4</v>
      </c>
      <c r="L21" s="8" t="s">
        <v>77</v>
      </c>
      <c r="M21" s="8">
        <f t="shared" si="6"/>
        <v>0.5</v>
      </c>
      <c r="N21" s="8" t="s">
        <v>77</v>
      </c>
      <c r="O21" s="8">
        <f t="shared" si="43"/>
        <v>0.5</v>
      </c>
      <c r="P21" s="8" t="s">
        <v>77</v>
      </c>
      <c r="Q21" s="8">
        <f t="shared" si="7"/>
        <v>0.5</v>
      </c>
      <c r="R21" s="8" t="s">
        <v>77</v>
      </c>
      <c r="S21" s="8">
        <f t="shared" si="8"/>
        <v>0.5</v>
      </c>
      <c r="T21" s="8" t="s">
        <v>77</v>
      </c>
      <c r="U21" s="8">
        <f t="shared" si="9"/>
        <v>4</v>
      </c>
      <c r="V21" s="8" t="s">
        <v>77</v>
      </c>
      <c r="W21" s="8">
        <f t="shared" si="10"/>
        <v>0.5</v>
      </c>
      <c r="X21" s="8">
        <v>0</v>
      </c>
      <c r="Y21" s="8">
        <f t="shared" si="11"/>
        <v>0</v>
      </c>
      <c r="Z21" s="8" t="s">
        <v>77</v>
      </c>
      <c r="AA21" s="8">
        <f t="shared" si="12"/>
        <v>4</v>
      </c>
      <c r="AB21" s="8"/>
      <c r="AC21" s="8">
        <f t="shared" si="13"/>
        <v>0</v>
      </c>
      <c r="AD21" s="8" t="s">
        <v>77</v>
      </c>
      <c r="AE21" s="8">
        <f t="shared" si="14"/>
        <v>4</v>
      </c>
      <c r="AF21" s="8" t="s">
        <v>77</v>
      </c>
      <c r="AG21" s="8">
        <f t="shared" si="15"/>
        <v>4</v>
      </c>
      <c r="AH21" s="8">
        <v>4</v>
      </c>
      <c r="AI21" s="8">
        <f t="shared" si="16"/>
        <v>2</v>
      </c>
      <c r="AJ21" s="8" t="s">
        <v>77</v>
      </c>
      <c r="AK21" s="8">
        <f t="shared" si="17"/>
        <v>4</v>
      </c>
      <c r="AL21" s="21">
        <v>2</v>
      </c>
      <c r="AM21" s="8">
        <f t="shared" si="18"/>
        <v>-2</v>
      </c>
      <c r="AN21" s="33">
        <v>0</v>
      </c>
      <c r="AO21" s="18">
        <f t="shared" si="19"/>
        <v>-2</v>
      </c>
      <c r="AP21" s="16">
        <v>64.478499999999997</v>
      </c>
      <c r="AQ21" s="18">
        <f t="shared" si="20"/>
        <v>4</v>
      </c>
      <c r="AR21" s="16">
        <v>0</v>
      </c>
      <c r="AS21" s="18">
        <f t="shared" si="21"/>
        <v>-2</v>
      </c>
      <c r="AT21" s="16">
        <v>2.7789999999999999</v>
      </c>
      <c r="AU21" s="18">
        <f t="shared" si="22"/>
        <v>0</v>
      </c>
      <c r="AV21" s="16">
        <v>59.301099999999998</v>
      </c>
      <c r="AW21" s="18">
        <f t="shared" si="23"/>
        <v>4</v>
      </c>
      <c r="AX21" s="23">
        <v>0.5266903914590747</v>
      </c>
      <c r="AY21" s="8">
        <f t="shared" si="24"/>
        <v>2</v>
      </c>
      <c r="AZ21" s="8" t="s">
        <v>77</v>
      </c>
      <c r="BA21" s="8">
        <f t="shared" si="25"/>
        <v>4</v>
      </c>
      <c r="BB21" s="8" t="s">
        <v>77</v>
      </c>
      <c r="BC21" s="8">
        <f t="shared" si="26"/>
        <v>0.5</v>
      </c>
      <c r="BD21" s="8" t="s">
        <v>77</v>
      </c>
      <c r="BE21" s="8">
        <f t="shared" si="27"/>
        <v>0.5</v>
      </c>
      <c r="BF21" s="8" t="s">
        <v>77</v>
      </c>
      <c r="BG21" s="8">
        <f t="shared" si="28"/>
        <v>0.5</v>
      </c>
      <c r="BH21" s="8" t="s">
        <v>77</v>
      </c>
      <c r="BI21" s="8">
        <f t="shared" si="29"/>
        <v>0.5</v>
      </c>
      <c r="BJ21" s="8" t="s">
        <v>77</v>
      </c>
      <c r="BK21" s="8">
        <f t="shared" si="30"/>
        <v>0.5</v>
      </c>
      <c r="BL21" s="8" t="s">
        <v>77</v>
      </c>
      <c r="BM21" s="8">
        <f t="shared" si="31"/>
        <v>4</v>
      </c>
      <c r="BN21" s="8">
        <v>8</v>
      </c>
      <c r="BO21" s="8">
        <f t="shared" si="32"/>
        <v>4</v>
      </c>
      <c r="BP21" s="24">
        <v>6089277.7000000002</v>
      </c>
      <c r="BQ21" s="24">
        <v>3211731.4</v>
      </c>
      <c r="BR21" s="17">
        <f t="shared" si="33"/>
        <v>-2</v>
      </c>
      <c r="BS21" s="8">
        <v>1</v>
      </c>
      <c r="BT21" s="8">
        <f t="shared" si="34"/>
        <v>2</v>
      </c>
      <c r="BU21" s="8">
        <v>1</v>
      </c>
      <c r="BV21" s="8">
        <f t="shared" si="35"/>
        <v>0.5</v>
      </c>
      <c r="BW21" s="25">
        <v>247.78399999999999</v>
      </c>
      <c r="BX21" s="26">
        <v>242.62</v>
      </c>
      <c r="BY21" s="8">
        <f t="shared" si="36"/>
        <v>-2</v>
      </c>
      <c r="BZ21" s="27">
        <v>54973.872596153844</v>
      </c>
      <c r="CA21" s="27">
        <v>87384.754238321751</v>
      </c>
      <c r="CB21" s="17">
        <f t="shared" si="37"/>
        <v>4</v>
      </c>
      <c r="CC21" s="8">
        <v>4</v>
      </c>
      <c r="CD21" s="8">
        <f t="shared" si="38"/>
        <v>4</v>
      </c>
      <c r="CE21" s="28">
        <v>91.73075721153846</v>
      </c>
      <c r="CF21" s="28">
        <v>1072.7186242224661</v>
      </c>
      <c r="CG21" s="17">
        <f t="shared" si="39"/>
        <v>6</v>
      </c>
      <c r="CH21" s="29">
        <v>33918.300000000003</v>
      </c>
      <c r="CI21" s="29">
        <v>38081.1</v>
      </c>
      <c r="CJ21" s="17">
        <f t="shared" si="40"/>
        <v>6</v>
      </c>
      <c r="CK21" s="30">
        <v>551738</v>
      </c>
      <c r="CL21" s="30">
        <v>581034</v>
      </c>
      <c r="CM21" s="17">
        <f t="shared" si="41"/>
        <v>6</v>
      </c>
      <c r="CN21" s="17">
        <v>0</v>
      </c>
      <c r="CO21" s="17">
        <v>0</v>
      </c>
      <c r="CP21" s="31">
        <f t="shared" si="42"/>
        <v>87.5</v>
      </c>
      <c r="CQ21" s="32">
        <f t="shared" si="0"/>
        <v>17</v>
      </c>
    </row>
    <row r="22" spans="1:95" s="9" customFormat="1" ht="15.75" x14ac:dyDescent="0.25">
      <c r="A22" s="19" t="s">
        <v>59</v>
      </c>
      <c r="B22" s="8" t="s">
        <v>77</v>
      </c>
      <c r="C22" s="8">
        <f t="shared" si="1"/>
        <v>4</v>
      </c>
      <c r="D22" s="8" t="s">
        <v>77</v>
      </c>
      <c r="E22" s="8">
        <f t="shared" si="2"/>
        <v>4</v>
      </c>
      <c r="F22" s="8">
        <v>12</v>
      </c>
      <c r="G22" s="8">
        <f t="shared" si="3"/>
        <v>6</v>
      </c>
      <c r="H22" s="8">
        <v>3</v>
      </c>
      <c r="I22" s="8">
        <f t="shared" si="4"/>
        <v>1.5</v>
      </c>
      <c r="J22" s="8" t="s">
        <v>77</v>
      </c>
      <c r="K22" s="8">
        <f t="shared" si="5"/>
        <v>4</v>
      </c>
      <c r="L22" s="8" t="s">
        <v>77</v>
      </c>
      <c r="M22" s="8">
        <f t="shared" si="6"/>
        <v>0.5</v>
      </c>
      <c r="N22" s="8" t="s">
        <v>77</v>
      </c>
      <c r="O22" s="8">
        <f t="shared" si="43"/>
        <v>0.5</v>
      </c>
      <c r="P22" s="8" t="s">
        <v>77</v>
      </c>
      <c r="Q22" s="8">
        <f t="shared" si="7"/>
        <v>0.5</v>
      </c>
      <c r="R22" s="8" t="s">
        <v>77</v>
      </c>
      <c r="S22" s="8">
        <f t="shared" si="8"/>
        <v>0.5</v>
      </c>
      <c r="T22" s="8" t="s">
        <v>77</v>
      </c>
      <c r="U22" s="8">
        <f t="shared" si="9"/>
        <v>4</v>
      </c>
      <c r="V22" s="8" t="s">
        <v>77</v>
      </c>
      <c r="W22" s="8">
        <f t="shared" si="10"/>
        <v>0.5</v>
      </c>
      <c r="X22" s="8">
        <v>1</v>
      </c>
      <c r="Y22" s="8">
        <f t="shared" si="11"/>
        <v>1</v>
      </c>
      <c r="Z22" s="8" t="s">
        <v>77</v>
      </c>
      <c r="AA22" s="8">
        <f t="shared" si="12"/>
        <v>4</v>
      </c>
      <c r="AB22" s="8"/>
      <c r="AC22" s="8">
        <f t="shared" si="13"/>
        <v>0</v>
      </c>
      <c r="AD22" s="8" t="s">
        <v>77</v>
      </c>
      <c r="AE22" s="8">
        <f t="shared" si="14"/>
        <v>4</v>
      </c>
      <c r="AF22" s="8" t="s">
        <v>77</v>
      </c>
      <c r="AG22" s="8">
        <f t="shared" si="15"/>
        <v>4</v>
      </c>
      <c r="AH22" s="8">
        <v>0</v>
      </c>
      <c r="AI22" s="8">
        <f t="shared" si="16"/>
        <v>0</v>
      </c>
      <c r="AJ22" s="8" t="s">
        <v>77</v>
      </c>
      <c r="AK22" s="8">
        <f t="shared" si="17"/>
        <v>4</v>
      </c>
      <c r="AL22" s="21" t="s">
        <v>78</v>
      </c>
      <c r="AM22" s="8">
        <f t="shared" si="18"/>
        <v>4</v>
      </c>
      <c r="AN22" s="33">
        <v>0</v>
      </c>
      <c r="AO22" s="18">
        <f t="shared" si="19"/>
        <v>-2</v>
      </c>
      <c r="AP22" s="16">
        <v>48.936700000000002</v>
      </c>
      <c r="AQ22" s="18">
        <f t="shared" si="20"/>
        <v>4</v>
      </c>
      <c r="AR22" s="16">
        <v>0</v>
      </c>
      <c r="AS22" s="18">
        <f t="shared" si="21"/>
        <v>-2</v>
      </c>
      <c r="AT22" s="16">
        <v>4.8136000000000001</v>
      </c>
      <c r="AU22" s="18">
        <f t="shared" si="22"/>
        <v>4</v>
      </c>
      <c r="AV22" s="16">
        <v>34.8215</v>
      </c>
      <c r="AW22" s="18">
        <f t="shared" si="23"/>
        <v>4</v>
      </c>
      <c r="AX22" s="23">
        <v>6.8042704626334523</v>
      </c>
      <c r="AY22" s="8">
        <f t="shared" si="24"/>
        <v>2</v>
      </c>
      <c r="AZ22" s="8" t="s">
        <v>77</v>
      </c>
      <c r="BA22" s="8">
        <f t="shared" si="25"/>
        <v>4</v>
      </c>
      <c r="BB22" s="8" t="s">
        <v>77</v>
      </c>
      <c r="BC22" s="8">
        <f t="shared" si="26"/>
        <v>0.5</v>
      </c>
      <c r="BD22" s="8" t="s">
        <v>77</v>
      </c>
      <c r="BE22" s="8">
        <f t="shared" si="27"/>
        <v>0.5</v>
      </c>
      <c r="BF22" s="8" t="s">
        <v>77</v>
      </c>
      <c r="BG22" s="8">
        <f t="shared" si="28"/>
        <v>0.5</v>
      </c>
      <c r="BH22" s="8" t="s">
        <v>77</v>
      </c>
      <c r="BI22" s="8">
        <f t="shared" si="29"/>
        <v>0.5</v>
      </c>
      <c r="BJ22" s="8" t="s">
        <v>77</v>
      </c>
      <c r="BK22" s="8">
        <f t="shared" si="30"/>
        <v>0.5</v>
      </c>
      <c r="BL22" s="8" t="s">
        <v>77</v>
      </c>
      <c r="BM22" s="8">
        <f t="shared" si="31"/>
        <v>4</v>
      </c>
      <c r="BN22" s="8">
        <v>3</v>
      </c>
      <c r="BO22" s="8">
        <f t="shared" si="32"/>
        <v>1.5</v>
      </c>
      <c r="BP22" s="24">
        <v>14004859.4</v>
      </c>
      <c r="BQ22" s="24">
        <v>11645437.6</v>
      </c>
      <c r="BR22" s="17">
        <f t="shared" si="33"/>
        <v>-2</v>
      </c>
      <c r="BS22" s="8">
        <v>15</v>
      </c>
      <c r="BT22" s="8">
        <f t="shared" si="34"/>
        <v>6</v>
      </c>
      <c r="BU22" s="8">
        <v>3</v>
      </c>
      <c r="BV22" s="8">
        <f t="shared" si="35"/>
        <v>4</v>
      </c>
      <c r="BW22" s="25">
        <v>247.78399999999999</v>
      </c>
      <c r="BX22" s="26">
        <v>536.79999999999995</v>
      </c>
      <c r="BY22" s="8">
        <f t="shared" si="36"/>
        <v>4</v>
      </c>
      <c r="BZ22" s="27">
        <v>424405.36719228845</v>
      </c>
      <c r="CA22" s="27">
        <v>420572.43151843088</v>
      </c>
      <c r="CB22" s="17">
        <f t="shared" si="37"/>
        <v>-2</v>
      </c>
      <c r="CC22" s="8">
        <v>14</v>
      </c>
      <c r="CD22" s="8">
        <f t="shared" si="38"/>
        <v>6</v>
      </c>
      <c r="CE22" s="28">
        <v>1872.8307237978493</v>
      </c>
      <c r="CF22" s="28">
        <v>2704.2836726411906</v>
      </c>
      <c r="CG22" s="17">
        <f t="shared" si="39"/>
        <v>6</v>
      </c>
      <c r="CH22" s="29">
        <v>40159.1</v>
      </c>
      <c r="CI22" s="29">
        <v>42744</v>
      </c>
      <c r="CJ22" s="17">
        <f t="shared" si="40"/>
        <v>6</v>
      </c>
      <c r="CK22" s="30">
        <v>8799352</v>
      </c>
      <c r="CL22" s="30">
        <v>10038848</v>
      </c>
      <c r="CM22" s="17">
        <f t="shared" si="41"/>
        <v>6</v>
      </c>
      <c r="CN22" s="17">
        <v>0</v>
      </c>
      <c r="CO22" s="17">
        <v>0</v>
      </c>
      <c r="CP22" s="31">
        <f t="shared" si="42"/>
        <v>103</v>
      </c>
      <c r="CQ22" s="32">
        <f t="shared" si="0"/>
        <v>3</v>
      </c>
    </row>
    <row r="23" spans="1:95" s="9" customFormat="1" ht="15.75" x14ac:dyDescent="0.25">
      <c r="A23" s="19" t="s">
        <v>60</v>
      </c>
      <c r="B23" s="8" t="s">
        <v>77</v>
      </c>
      <c r="C23" s="8">
        <f t="shared" si="1"/>
        <v>4</v>
      </c>
      <c r="D23" s="8" t="s">
        <v>77</v>
      </c>
      <c r="E23" s="8">
        <f t="shared" si="2"/>
        <v>4</v>
      </c>
      <c r="F23" s="8">
        <v>8</v>
      </c>
      <c r="G23" s="8">
        <f t="shared" si="3"/>
        <v>4</v>
      </c>
      <c r="H23" s="8">
        <v>0</v>
      </c>
      <c r="I23" s="8">
        <f t="shared" si="4"/>
        <v>0</v>
      </c>
      <c r="J23" s="8" t="s">
        <v>77</v>
      </c>
      <c r="K23" s="8">
        <f t="shared" si="5"/>
        <v>4</v>
      </c>
      <c r="L23" s="8" t="s">
        <v>77</v>
      </c>
      <c r="M23" s="8">
        <f t="shared" si="6"/>
        <v>0.5</v>
      </c>
      <c r="N23" s="8" t="s">
        <v>77</v>
      </c>
      <c r="O23" s="8">
        <f t="shared" si="43"/>
        <v>0.5</v>
      </c>
      <c r="P23" s="8" t="s">
        <v>77</v>
      </c>
      <c r="Q23" s="8">
        <f t="shared" si="7"/>
        <v>0.5</v>
      </c>
      <c r="R23" s="8" t="s">
        <v>77</v>
      </c>
      <c r="S23" s="8">
        <f t="shared" si="8"/>
        <v>0.5</v>
      </c>
      <c r="T23" s="8" t="s">
        <v>77</v>
      </c>
      <c r="U23" s="8">
        <f t="shared" si="9"/>
        <v>4</v>
      </c>
      <c r="V23" s="8" t="s">
        <v>77</v>
      </c>
      <c r="W23" s="8">
        <f t="shared" si="10"/>
        <v>0.5</v>
      </c>
      <c r="X23" s="8">
        <v>0</v>
      </c>
      <c r="Y23" s="8">
        <f t="shared" si="11"/>
        <v>0</v>
      </c>
      <c r="Z23" s="8" t="s">
        <v>77</v>
      </c>
      <c r="AA23" s="8">
        <f t="shared" si="12"/>
        <v>4</v>
      </c>
      <c r="AB23" s="8"/>
      <c r="AC23" s="8">
        <f t="shared" si="13"/>
        <v>0</v>
      </c>
      <c r="AD23" s="8" t="s">
        <v>77</v>
      </c>
      <c r="AE23" s="8">
        <f t="shared" si="14"/>
        <v>4</v>
      </c>
      <c r="AF23" s="8" t="s">
        <v>77</v>
      </c>
      <c r="AG23" s="8">
        <f t="shared" si="15"/>
        <v>4</v>
      </c>
      <c r="AH23" s="8">
        <v>6</v>
      </c>
      <c r="AI23" s="8">
        <f t="shared" si="16"/>
        <v>3</v>
      </c>
      <c r="AJ23" s="8" t="s">
        <v>77</v>
      </c>
      <c r="AK23" s="8">
        <f t="shared" si="17"/>
        <v>4</v>
      </c>
      <c r="AL23" s="21" t="s">
        <v>78</v>
      </c>
      <c r="AM23" s="8">
        <f t="shared" si="18"/>
        <v>4</v>
      </c>
      <c r="AN23" s="33">
        <v>0</v>
      </c>
      <c r="AO23" s="18">
        <f t="shared" si="19"/>
        <v>-2</v>
      </c>
      <c r="AP23" s="16">
        <v>60.4739</v>
      </c>
      <c r="AQ23" s="18">
        <f t="shared" si="20"/>
        <v>4</v>
      </c>
      <c r="AR23" s="16">
        <v>2.2856999999999998</v>
      </c>
      <c r="AS23" s="18">
        <f t="shared" si="21"/>
        <v>0</v>
      </c>
      <c r="AT23" s="16">
        <v>3.6497000000000002</v>
      </c>
      <c r="AU23" s="18">
        <f t="shared" si="22"/>
        <v>4</v>
      </c>
      <c r="AV23" s="16">
        <v>37.171799999999998</v>
      </c>
      <c r="AW23" s="18">
        <f t="shared" si="23"/>
        <v>4</v>
      </c>
      <c r="AX23" s="23">
        <v>0.59523809523809523</v>
      </c>
      <c r="AY23" s="8">
        <f t="shared" si="24"/>
        <v>2</v>
      </c>
      <c r="AZ23" s="8" t="s">
        <v>77</v>
      </c>
      <c r="BA23" s="8">
        <f t="shared" si="25"/>
        <v>4</v>
      </c>
      <c r="BB23" s="8" t="s">
        <v>77</v>
      </c>
      <c r="BC23" s="8">
        <f t="shared" si="26"/>
        <v>0.5</v>
      </c>
      <c r="BD23" s="8" t="s">
        <v>77</v>
      </c>
      <c r="BE23" s="8">
        <f t="shared" si="27"/>
        <v>0.5</v>
      </c>
      <c r="BF23" s="8" t="s">
        <v>77</v>
      </c>
      <c r="BG23" s="8">
        <f t="shared" si="28"/>
        <v>0.5</v>
      </c>
      <c r="BH23" s="8" t="s">
        <v>77</v>
      </c>
      <c r="BI23" s="8">
        <f t="shared" si="29"/>
        <v>0.5</v>
      </c>
      <c r="BJ23" s="8" t="s">
        <v>77</v>
      </c>
      <c r="BK23" s="8">
        <f t="shared" si="30"/>
        <v>0.5</v>
      </c>
      <c r="BL23" s="8" t="s">
        <v>77</v>
      </c>
      <c r="BM23" s="8">
        <f t="shared" si="31"/>
        <v>4</v>
      </c>
      <c r="BN23" s="8">
        <v>1</v>
      </c>
      <c r="BO23" s="8">
        <f t="shared" si="32"/>
        <v>0.5</v>
      </c>
      <c r="BP23" s="24">
        <v>1050345.7</v>
      </c>
      <c r="BQ23" s="24">
        <v>1280672.2</v>
      </c>
      <c r="BR23" s="17">
        <f t="shared" si="33"/>
        <v>4</v>
      </c>
      <c r="BS23" s="8">
        <v>8</v>
      </c>
      <c r="BT23" s="8">
        <f t="shared" si="34"/>
        <v>6</v>
      </c>
      <c r="BU23" s="8">
        <v>0</v>
      </c>
      <c r="BV23" s="8">
        <f t="shared" si="35"/>
        <v>0</v>
      </c>
      <c r="BW23" s="25">
        <v>247.78399999999999</v>
      </c>
      <c r="BX23" s="26">
        <v>257.56</v>
      </c>
      <c r="BY23" s="8">
        <f t="shared" si="36"/>
        <v>4</v>
      </c>
      <c r="BZ23" s="27">
        <v>91075.721505702983</v>
      </c>
      <c r="CA23" s="27">
        <v>94061.764213580318</v>
      </c>
      <c r="CB23" s="17">
        <f t="shared" si="37"/>
        <v>2</v>
      </c>
      <c r="CC23" s="8">
        <v>6</v>
      </c>
      <c r="CD23" s="8">
        <f t="shared" si="38"/>
        <v>6</v>
      </c>
      <c r="CE23" s="28">
        <v>215.41728354828905</v>
      </c>
      <c r="CF23" s="28">
        <v>1167.0745131953358</v>
      </c>
      <c r="CG23" s="17">
        <f t="shared" si="39"/>
        <v>6</v>
      </c>
      <c r="CH23" s="29">
        <v>31786.2</v>
      </c>
      <c r="CI23" s="29">
        <v>34622.800000000003</v>
      </c>
      <c r="CJ23" s="17">
        <f t="shared" si="40"/>
        <v>6</v>
      </c>
      <c r="CK23" s="30">
        <v>530130</v>
      </c>
      <c r="CL23" s="30">
        <v>581580</v>
      </c>
      <c r="CM23" s="17">
        <f t="shared" si="41"/>
        <v>6</v>
      </c>
      <c r="CN23" s="17">
        <v>0</v>
      </c>
      <c r="CO23" s="17">
        <v>0</v>
      </c>
      <c r="CP23" s="31">
        <f t="shared" si="42"/>
        <v>108.5</v>
      </c>
      <c r="CQ23" s="32">
        <f t="shared" si="0"/>
        <v>1</v>
      </c>
    </row>
    <row r="24" spans="1:95" s="9" customFormat="1" ht="15.75" x14ac:dyDescent="0.25">
      <c r="A24" s="19" t="s">
        <v>61</v>
      </c>
      <c r="B24" s="8" t="s">
        <v>77</v>
      </c>
      <c r="C24" s="8">
        <f t="shared" si="1"/>
        <v>4</v>
      </c>
      <c r="D24" s="8" t="s">
        <v>77</v>
      </c>
      <c r="E24" s="8">
        <f t="shared" si="2"/>
        <v>4</v>
      </c>
      <c r="F24" s="8">
        <v>3</v>
      </c>
      <c r="G24" s="8">
        <f t="shared" si="3"/>
        <v>1.5</v>
      </c>
      <c r="H24" s="8">
        <v>0</v>
      </c>
      <c r="I24" s="8">
        <f t="shared" si="4"/>
        <v>0</v>
      </c>
      <c r="J24" s="8" t="s">
        <v>77</v>
      </c>
      <c r="K24" s="8">
        <f t="shared" si="5"/>
        <v>4</v>
      </c>
      <c r="L24" s="8" t="s">
        <v>77</v>
      </c>
      <c r="M24" s="8">
        <f t="shared" si="6"/>
        <v>0.5</v>
      </c>
      <c r="N24" s="8" t="s">
        <v>78</v>
      </c>
      <c r="O24" s="8">
        <f t="shared" si="43"/>
        <v>0</v>
      </c>
      <c r="P24" s="8" t="s">
        <v>77</v>
      </c>
      <c r="Q24" s="8">
        <f t="shared" si="7"/>
        <v>0.5</v>
      </c>
      <c r="R24" s="8" t="s">
        <v>78</v>
      </c>
      <c r="S24" s="8">
        <f t="shared" si="8"/>
        <v>0</v>
      </c>
      <c r="T24" s="8" t="s">
        <v>77</v>
      </c>
      <c r="U24" s="8">
        <f t="shared" si="9"/>
        <v>4</v>
      </c>
      <c r="V24" s="8" t="s">
        <v>78</v>
      </c>
      <c r="W24" s="8">
        <f t="shared" si="10"/>
        <v>0</v>
      </c>
      <c r="X24" s="8">
        <v>0</v>
      </c>
      <c r="Y24" s="8">
        <f t="shared" si="11"/>
        <v>0</v>
      </c>
      <c r="Z24" s="8" t="s">
        <v>78</v>
      </c>
      <c r="AA24" s="8">
        <f t="shared" si="12"/>
        <v>0</v>
      </c>
      <c r="AB24" s="8"/>
      <c r="AC24" s="8">
        <f t="shared" si="13"/>
        <v>0</v>
      </c>
      <c r="AD24" s="8" t="s">
        <v>78</v>
      </c>
      <c r="AE24" s="8">
        <f t="shared" si="14"/>
        <v>0</v>
      </c>
      <c r="AF24" s="8" t="s">
        <v>77</v>
      </c>
      <c r="AG24" s="8">
        <f t="shared" si="15"/>
        <v>4</v>
      </c>
      <c r="AH24" s="8">
        <v>4</v>
      </c>
      <c r="AI24" s="8">
        <f t="shared" si="16"/>
        <v>2</v>
      </c>
      <c r="AJ24" s="8" t="s">
        <v>77</v>
      </c>
      <c r="AK24" s="8">
        <f t="shared" si="17"/>
        <v>4</v>
      </c>
      <c r="AL24" s="21" t="s">
        <v>78</v>
      </c>
      <c r="AM24" s="8">
        <f t="shared" si="18"/>
        <v>4</v>
      </c>
      <c r="AN24" s="33" t="s">
        <v>102</v>
      </c>
      <c r="AO24" s="18">
        <f t="shared" si="19"/>
        <v>4</v>
      </c>
      <c r="AP24" s="16">
        <v>72.822999999999993</v>
      </c>
      <c r="AQ24" s="18">
        <f t="shared" si="20"/>
        <v>4</v>
      </c>
      <c r="AR24" s="16" t="s">
        <v>102</v>
      </c>
      <c r="AS24" s="18">
        <f t="shared" si="21"/>
        <v>4</v>
      </c>
      <c r="AT24" s="16">
        <v>1.9702999999999999</v>
      </c>
      <c r="AU24" s="18">
        <f t="shared" si="22"/>
        <v>0</v>
      </c>
      <c r="AV24" s="16">
        <v>35.3142</v>
      </c>
      <c r="AW24" s="18">
        <f t="shared" si="23"/>
        <v>4</v>
      </c>
      <c r="AX24" s="23">
        <v>4.6685340802987862E-2</v>
      </c>
      <c r="AY24" s="8">
        <f t="shared" si="24"/>
        <v>2</v>
      </c>
      <c r="AZ24" s="8" t="s">
        <v>77</v>
      </c>
      <c r="BA24" s="8">
        <f t="shared" si="25"/>
        <v>4</v>
      </c>
      <c r="BB24" s="8" t="s">
        <v>77</v>
      </c>
      <c r="BC24" s="8">
        <f t="shared" si="26"/>
        <v>0.5</v>
      </c>
      <c r="BD24" s="8" t="s">
        <v>77</v>
      </c>
      <c r="BE24" s="8">
        <f t="shared" si="27"/>
        <v>0.5</v>
      </c>
      <c r="BF24" s="8" t="s">
        <v>77</v>
      </c>
      <c r="BG24" s="8">
        <f t="shared" si="28"/>
        <v>0.5</v>
      </c>
      <c r="BH24" s="8" t="s">
        <v>78</v>
      </c>
      <c r="BI24" s="8">
        <f t="shared" si="29"/>
        <v>0</v>
      </c>
      <c r="BJ24" s="8" t="s">
        <v>78</v>
      </c>
      <c r="BK24" s="8">
        <f t="shared" si="30"/>
        <v>0</v>
      </c>
      <c r="BL24" s="8" t="s">
        <v>77</v>
      </c>
      <c r="BM24" s="8">
        <f t="shared" si="31"/>
        <v>4</v>
      </c>
      <c r="BN24" s="8">
        <v>0</v>
      </c>
      <c r="BO24" s="8">
        <f t="shared" si="32"/>
        <v>0</v>
      </c>
      <c r="BP24" s="24">
        <v>549381.69999999995</v>
      </c>
      <c r="BQ24" s="24">
        <v>552713.9</v>
      </c>
      <c r="BR24" s="17">
        <f t="shared" si="33"/>
        <v>2</v>
      </c>
      <c r="BS24" s="8">
        <v>0</v>
      </c>
      <c r="BT24" s="8">
        <f t="shared" si="34"/>
        <v>0</v>
      </c>
      <c r="BU24" s="8">
        <v>0</v>
      </c>
      <c r="BV24" s="8">
        <f t="shared" si="35"/>
        <v>0</v>
      </c>
      <c r="BW24" s="25">
        <v>247.78399999999999</v>
      </c>
      <c r="BX24" s="26">
        <v>165.93</v>
      </c>
      <c r="BY24" s="8">
        <f t="shared" si="36"/>
        <v>-2</v>
      </c>
      <c r="BZ24" s="27">
        <v>46837.536688770517</v>
      </c>
      <c r="CA24" s="27">
        <v>53207.809397749828</v>
      </c>
      <c r="CB24" s="17">
        <f t="shared" si="37"/>
        <v>4</v>
      </c>
      <c r="CC24" s="8">
        <v>0</v>
      </c>
      <c r="CD24" s="8">
        <f t="shared" si="38"/>
        <v>-2</v>
      </c>
      <c r="CE24" s="28">
        <v>696.43439504293951</v>
      </c>
      <c r="CF24" s="28">
        <v>149.87271122876683</v>
      </c>
      <c r="CG24" s="17">
        <f t="shared" si="39"/>
        <v>-2</v>
      </c>
      <c r="CH24" s="29">
        <v>31288.5</v>
      </c>
      <c r="CI24" s="29">
        <v>33318.800000000003</v>
      </c>
      <c r="CJ24" s="17">
        <f t="shared" si="40"/>
        <v>6</v>
      </c>
      <c r="CK24" s="30">
        <v>173623</v>
      </c>
      <c r="CL24" s="30">
        <v>149178</v>
      </c>
      <c r="CM24" s="17">
        <f t="shared" si="41"/>
        <v>0</v>
      </c>
      <c r="CN24" s="17">
        <v>0</v>
      </c>
      <c r="CO24" s="17">
        <v>0</v>
      </c>
      <c r="CP24" s="31">
        <f t="shared" si="42"/>
        <v>66</v>
      </c>
      <c r="CQ24" s="32">
        <f t="shared" si="0"/>
        <v>28</v>
      </c>
    </row>
    <row r="25" spans="1:95" s="9" customFormat="1" ht="15.75" x14ac:dyDescent="0.25">
      <c r="A25" s="19" t="s">
        <v>62</v>
      </c>
      <c r="B25" s="8" t="s">
        <v>77</v>
      </c>
      <c r="C25" s="8">
        <f t="shared" si="1"/>
        <v>4</v>
      </c>
      <c r="D25" s="8" t="s">
        <v>77</v>
      </c>
      <c r="E25" s="8">
        <f t="shared" si="2"/>
        <v>4</v>
      </c>
      <c r="F25" s="8">
        <v>4</v>
      </c>
      <c r="G25" s="8">
        <f t="shared" si="3"/>
        <v>2</v>
      </c>
      <c r="H25" s="8">
        <v>0</v>
      </c>
      <c r="I25" s="8">
        <f t="shared" si="4"/>
        <v>0</v>
      </c>
      <c r="J25" s="8" t="s">
        <v>77</v>
      </c>
      <c r="K25" s="8">
        <f t="shared" si="5"/>
        <v>4</v>
      </c>
      <c r="L25" s="8" t="s">
        <v>77</v>
      </c>
      <c r="M25" s="8">
        <f t="shared" si="6"/>
        <v>0.5</v>
      </c>
      <c r="N25" s="8" t="s">
        <v>78</v>
      </c>
      <c r="O25" s="8">
        <f t="shared" si="43"/>
        <v>0</v>
      </c>
      <c r="P25" s="8" t="s">
        <v>77</v>
      </c>
      <c r="Q25" s="8">
        <f t="shared" si="7"/>
        <v>0.5</v>
      </c>
      <c r="R25" s="8" t="s">
        <v>77</v>
      </c>
      <c r="S25" s="8">
        <f t="shared" si="8"/>
        <v>0.5</v>
      </c>
      <c r="T25" s="8" t="s">
        <v>77</v>
      </c>
      <c r="U25" s="8">
        <f t="shared" si="9"/>
        <v>4</v>
      </c>
      <c r="V25" s="8" t="s">
        <v>77</v>
      </c>
      <c r="W25" s="8">
        <f t="shared" si="10"/>
        <v>0.5</v>
      </c>
      <c r="X25" s="8">
        <v>1</v>
      </c>
      <c r="Y25" s="8">
        <f t="shared" si="11"/>
        <v>1</v>
      </c>
      <c r="Z25" s="8" t="s">
        <v>77</v>
      </c>
      <c r="AA25" s="8">
        <f t="shared" si="12"/>
        <v>4</v>
      </c>
      <c r="AB25" s="8"/>
      <c r="AC25" s="8">
        <f t="shared" si="13"/>
        <v>0</v>
      </c>
      <c r="AD25" s="8" t="s">
        <v>77</v>
      </c>
      <c r="AE25" s="8">
        <f t="shared" si="14"/>
        <v>4</v>
      </c>
      <c r="AF25" s="8" t="s">
        <v>77</v>
      </c>
      <c r="AG25" s="8">
        <f t="shared" si="15"/>
        <v>4</v>
      </c>
      <c r="AH25" s="8">
        <v>7</v>
      </c>
      <c r="AI25" s="8">
        <f t="shared" si="16"/>
        <v>3.5</v>
      </c>
      <c r="AJ25" s="8" t="s">
        <v>105</v>
      </c>
      <c r="AK25" s="8">
        <f t="shared" si="17"/>
        <v>0</v>
      </c>
      <c r="AL25" s="21" t="s">
        <v>78</v>
      </c>
      <c r="AM25" s="8">
        <f t="shared" si="18"/>
        <v>4</v>
      </c>
      <c r="AN25" s="33">
        <v>83.468100000000007</v>
      </c>
      <c r="AO25" s="18">
        <f t="shared" si="19"/>
        <v>4</v>
      </c>
      <c r="AP25" s="16">
        <v>91.911799999999999</v>
      </c>
      <c r="AQ25" s="18">
        <f t="shared" si="20"/>
        <v>4</v>
      </c>
      <c r="AR25" s="16">
        <v>3.3403999999999998</v>
      </c>
      <c r="AS25" s="18">
        <f t="shared" si="21"/>
        <v>4</v>
      </c>
      <c r="AT25" s="16">
        <v>3.0488</v>
      </c>
      <c r="AU25" s="18">
        <f t="shared" si="22"/>
        <v>4</v>
      </c>
      <c r="AV25" s="16">
        <v>35.214100000000002</v>
      </c>
      <c r="AW25" s="18">
        <f t="shared" si="23"/>
        <v>4</v>
      </c>
      <c r="AX25" s="23">
        <v>5.7859209257473482E-2</v>
      </c>
      <c r="AY25" s="8">
        <f t="shared" si="24"/>
        <v>2</v>
      </c>
      <c r="AZ25" s="8" t="s">
        <v>77</v>
      </c>
      <c r="BA25" s="8">
        <f t="shared" si="25"/>
        <v>4</v>
      </c>
      <c r="BB25" s="8" t="s">
        <v>77</v>
      </c>
      <c r="BC25" s="8">
        <f t="shared" si="26"/>
        <v>0.5</v>
      </c>
      <c r="BD25" s="8" t="s">
        <v>78</v>
      </c>
      <c r="BE25" s="8">
        <f t="shared" si="27"/>
        <v>0</v>
      </c>
      <c r="BF25" s="8" t="s">
        <v>77</v>
      </c>
      <c r="BG25" s="8">
        <f t="shared" si="28"/>
        <v>0.5</v>
      </c>
      <c r="BH25" s="8" t="s">
        <v>78</v>
      </c>
      <c r="BI25" s="8">
        <f t="shared" si="29"/>
        <v>0</v>
      </c>
      <c r="BJ25" s="8" t="s">
        <v>78</v>
      </c>
      <c r="BK25" s="8">
        <f t="shared" si="30"/>
        <v>0</v>
      </c>
      <c r="BL25" s="8" t="s">
        <v>77</v>
      </c>
      <c r="BM25" s="8">
        <f t="shared" si="31"/>
        <v>4</v>
      </c>
      <c r="BN25" s="8">
        <v>0</v>
      </c>
      <c r="BO25" s="8">
        <f t="shared" si="32"/>
        <v>0</v>
      </c>
      <c r="BP25" s="24">
        <v>598228</v>
      </c>
      <c r="BQ25" s="24">
        <v>799634.4</v>
      </c>
      <c r="BR25" s="17">
        <f t="shared" si="33"/>
        <v>4</v>
      </c>
      <c r="BS25" s="8">
        <v>0</v>
      </c>
      <c r="BT25" s="8">
        <f t="shared" si="34"/>
        <v>0</v>
      </c>
      <c r="BU25" s="8">
        <v>4</v>
      </c>
      <c r="BV25" s="8">
        <f t="shared" si="35"/>
        <v>4</v>
      </c>
      <c r="BW25" s="25">
        <v>247.78399999999999</v>
      </c>
      <c r="BX25" s="26">
        <v>189.6</v>
      </c>
      <c r="BY25" s="8">
        <f t="shared" si="36"/>
        <v>-2</v>
      </c>
      <c r="BZ25" s="27">
        <v>66887.790018624321</v>
      </c>
      <c r="CA25" s="27">
        <v>80280.550335997963</v>
      </c>
      <c r="CB25" s="17">
        <f t="shared" si="37"/>
        <v>4</v>
      </c>
      <c r="CC25" s="8">
        <v>7</v>
      </c>
      <c r="CD25" s="8">
        <f t="shared" si="38"/>
        <v>6</v>
      </c>
      <c r="CE25" s="28">
        <v>188.88853814830014</v>
      </c>
      <c r="CF25" s="28">
        <v>676.84958119685348</v>
      </c>
      <c r="CG25" s="17">
        <f t="shared" si="39"/>
        <v>6</v>
      </c>
      <c r="CH25" s="29">
        <v>25798.400000000001</v>
      </c>
      <c r="CI25" s="29">
        <v>28639.9</v>
      </c>
      <c r="CJ25" s="17">
        <f t="shared" si="40"/>
        <v>6</v>
      </c>
      <c r="CK25" s="30">
        <v>421538</v>
      </c>
      <c r="CL25" s="30">
        <v>406293</v>
      </c>
      <c r="CM25" s="17">
        <f t="shared" si="41"/>
        <v>0</v>
      </c>
      <c r="CN25" s="17">
        <v>0</v>
      </c>
      <c r="CO25" s="17">
        <v>0</v>
      </c>
      <c r="CP25" s="31">
        <f t="shared" si="42"/>
        <v>99.5</v>
      </c>
      <c r="CQ25" s="32">
        <f t="shared" si="0"/>
        <v>6</v>
      </c>
    </row>
    <row r="26" spans="1:95" s="9" customFormat="1" ht="15.75" x14ac:dyDescent="0.25">
      <c r="A26" s="19" t="s">
        <v>63</v>
      </c>
      <c r="B26" s="8" t="s">
        <v>77</v>
      </c>
      <c r="C26" s="8">
        <f t="shared" si="1"/>
        <v>4</v>
      </c>
      <c r="D26" s="8" t="s">
        <v>77</v>
      </c>
      <c r="E26" s="8">
        <f t="shared" si="2"/>
        <v>4</v>
      </c>
      <c r="F26" s="8">
        <v>7</v>
      </c>
      <c r="G26" s="8">
        <f t="shared" si="3"/>
        <v>3.5</v>
      </c>
      <c r="H26" s="8">
        <v>2</v>
      </c>
      <c r="I26" s="8">
        <f t="shared" si="4"/>
        <v>1</v>
      </c>
      <c r="J26" s="8" t="s">
        <v>77</v>
      </c>
      <c r="K26" s="8">
        <f t="shared" si="5"/>
        <v>4</v>
      </c>
      <c r="L26" s="8" t="s">
        <v>77</v>
      </c>
      <c r="M26" s="8">
        <f t="shared" si="6"/>
        <v>0.5</v>
      </c>
      <c r="N26" s="8" t="s">
        <v>77</v>
      </c>
      <c r="O26" s="8">
        <f t="shared" si="43"/>
        <v>0.5</v>
      </c>
      <c r="P26" s="8" t="s">
        <v>77</v>
      </c>
      <c r="Q26" s="8">
        <f t="shared" si="7"/>
        <v>0.5</v>
      </c>
      <c r="R26" s="8" t="s">
        <v>77</v>
      </c>
      <c r="S26" s="8">
        <f t="shared" si="8"/>
        <v>0.5</v>
      </c>
      <c r="T26" s="8" t="s">
        <v>77</v>
      </c>
      <c r="U26" s="8">
        <f t="shared" si="9"/>
        <v>4</v>
      </c>
      <c r="V26" s="8" t="s">
        <v>77</v>
      </c>
      <c r="W26" s="8">
        <f t="shared" si="10"/>
        <v>0.5</v>
      </c>
      <c r="X26" s="8">
        <v>0</v>
      </c>
      <c r="Y26" s="8">
        <f t="shared" si="11"/>
        <v>0</v>
      </c>
      <c r="Z26" s="8" t="s">
        <v>77</v>
      </c>
      <c r="AA26" s="8">
        <f t="shared" si="12"/>
        <v>4</v>
      </c>
      <c r="AB26" s="8"/>
      <c r="AC26" s="8">
        <f t="shared" si="13"/>
        <v>0</v>
      </c>
      <c r="AD26" s="8" t="s">
        <v>77</v>
      </c>
      <c r="AE26" s="8">
        <f t="shared" si="14"/>
        <v>4</v>
      </c>
      <c r="AF26" s="8" t="s">
        <v>77</v>
      </c>
      <c r="AG26" s="8">
        <f t="shared" si="15"/>
        <v>4</v>
      </c>
      <c r="AH26" s="8">
        <v>7</v>
      </c>
      <c r="AI26" s="8">
        <f t="shared" si="16"/>
        <v>3.5</v>
      </c>
      <c r="AJ26" s="8" t="s">
        <v>77</v>
      </c>
      <c r="AK26" s="8">
        <f t="shared" si="17"/>
        <v>4</v>
      </c>
      <c r="AL26" s="21" t="s">
        <v>78</v>
      </c>
      <c r="AM26" s="8">
        <f t="shared" si="18"/>
        <v>4</v>
      </c>
      <c r="AN26" s="33">
        <v>0</v>
      </c>
      <c r="AO26" s="18">
        <f t="shared" si="19"/>
        <v>-2</v>
      </c>
      <c r="AP26" s="16">
        <v>68.836200000000005</v>
      </c>
      <c r="AQ26" s="18">
        <f t="shared" si="20"/>
        <v>4</v>
      </c>
      <c r="AR26" s="16">
        <v>0</v>
      </c>
      <c r="AS26" s="18">
        <f t="shared" si="21"/>
        <v>-2</v>
      </c>
      <c r="AT26" s="16">
        <v>2.0367999999999999</v>
      </c>
      <c r="AU26" s="18">
        <f t="shared" si="22"/>
        <v>0</v>
      </c>
      <c r="AV26" s="16">
        <v>80.014300000000006</v>
      </c>
      <c r="AW26" s="18">
        <f t="shared" si="23"/>
        <v>4</v>
      </c>
      <c r="AX26" s="23">
        <v>0.57660626029654038</v>
      </c>
      <c r="AY26" s="8">
        <f t="shared" si="24"/>
        <v>2</v>
      </c>
      <c r="AZ26" s="8" t="s">
        <v>77</v>
      </c>
      <c r="BA26" s="8">
        <f t="shared" si="25"/>
        <v>4</v>
      </c>
      <c r="BB26" s="8" t="s">
        <v>77</v>
      </c>
      <c r="BC26" s="8">
        <f t="shared" si="26"/>
        <v>0.5</v>
      </c>
      <c r="BD26" s="8" t="s">
        <v>77</v>
      </c>
      <c r="BE26" s="8">
        <f t="shared" si="27"/>
        <v>0.5</v>
      </c>
      <c r="BF26" s="8" t="s">
        <v>77</v>
      </c>
      <c r="BG26" s="8">
        <f t="shared" si="28"/>
        <v>0.5</v>
      </c>
      <c r="BH26" s="8" t="s">
        <v>77</v>
      </c>
      <c r="BI26" s="8">
        <f t="shared" si="29"/>
        <v>0.5</v>
      </c>
      <c r="BJ26" s="8" t="s">
        <v>77</v>
      </c>
      <c r="BK26" s="8">
        <f t="shared" si="30"/>
        <v>0.5</v>
      </c>
      <c r="BL26" s="8" t="s">
        <v>77</v>
      </c>
      <c r="BM26" s="8">
        <f t="shared" si="31"/>
        <v>4</v>
      </c>
      <c r="BN26" s="8">
        <v>8</v>
      </c>
      <c r="BO26" s="8">
        <f t="shared" si="32"/>
        <v>4</v>
      </c>
      <c r="BP26" s="24">
        <v>624623.69999999995</v>
      </c>
      <c r="BQ26" s="24">
        <v>1136362.3999999999</v>
      </c>
      <c r="BR26" s="17">
        <f t="shared" si="33"/>
        <v>4</v>
      </c>
      <c r="BS26" s="8">
        <v>4</v>
      </c>
      <c r="BT26" s="8">
        <f t="shared" si="34"/>
        <v>4</v>
      </c>
      <c r="BU26" s="8">
        <v>1</v>
      </c>
      <c r="BV26" s="8">
        <f t="shared" si="35"/>
        <v>0.5</v>
      </c>
      <c r="BW26" s="25">
        <v>247.78399999999999</v>
      </c>
      <c r="BX26" s="26">
        <v>194.71</v>
      </c>
      <c r="BY26" s="8">
        <f t="shared" si="36"/>
        <v>-2</v>
      </c>
      <c r="BZ26" s="27">
        <v>75722.373737373753</v>
      </c>
      <c r="CA26" s="27">
        <v>87693.344068706399</v>
      </c>
      <c r="CB26" s="17">
        <f t="shared" si="37"/>
        <v>4</v>
      </c>
      <c r="CC26" s="8">
        <v>21</v>
      </c>
      <c r="CD26" s="8">
        <f t="shared" si="38"/>
        <v>6</v>
      </c>
      <c r="CE26" s="28">
        <v>686.19085592769807</v>
      </c>
      <c r="CF26" s="28">
        <v>630.25544820182506</v>
      </c>
      <c r="CG26" s="17">
        <f t="shared" si="39"/>
        <v>-2</v>
      </c>
      <c r="CH26" s="29">
        <v>29757.5</v>
      </c>
      <c r="CI26" s="29">
        <v>32933.300000000003</v>
      </c>
      <c r="CJ26" s="17">
        <f t="shared" si="40"/>
        <v>6</v>
      </c>
      <c r="CK26" s="30">
        <v>533986</v>
      </c>
      <c r="CL26" s="30">
        <v>657567</v>
      </c>
      <c r="CM26" s="17">
        <f t="shared" si="41"/>
        <v>6</v>
      </c>
      <c r="CN26" s="17">
        <v>0</v>
      </c>
      <c r="CO26" s="17">
        <v>0</v>
      </c>
      <c r="CP26" s="31">
        <f t="shared" si="42"/>
        <v>93.5</v>
      </c>
      <c r="CQ26" s="32">
        <f t="shared" si="0"/>
        <v>10</v>
      </c>
    </row>
    <row r="27" spans="1:95" s="9" customFormat="1" ht="15.75" x14ac:dyDescent="0.25">
      <c r="A27" s="19" t="s">
        <v>64</v>
      </c>
      <c r="B27" s="8" t="s">
        <v>77</v>
      </c>
      <c r="C27" s="8">
        <f t="shared" si="1"/>
        <v>4</v>
      </c>
      <c r="D27" s="8" t="s">
        <v>77</v>
      </c>
      <c r="E27" s="8">
        <f t="shared" si="2"/>
        <v>4</v>
      </c>
      <c r="F27" s="8">
        <v>15</v>
      </c>
      <c r="G27" s="8">
        <f t="shared" si="3"/>
        <v>7.5</v>
      </c>
      <c r="H27" s="8">
        <v>4</v>
      </c>
      <c r="I27" s="8">
        <f t="shared" si="4"/>
        <v>2</v>
      </c>
      <c r="J27" s="8" t="s">
        <v>77</v>
      </c>
      <c r="K27" s="8">
        <f t="shared" si="5"/>
        <v>4</v>
      </c>
      <c r="L27" s="8" t="s">
        <v>77</v>
      </c>
      <c r="M27" s="8">
        <f t="shared" si="6"/>
        <v>0.5</v>
      </c>
      <c r="N27" s="8" t="s">
        <v>77</v>
      </c>
      <c r="O27" s="8">
        <f t="shared" si="43"/>
        <v>0.5</v>
      </c>
      <c r="P27" s="8" t="s">
        <v>77</v>
      </c>
      <c r="Q27" s="8">
        <f t="shared" si="7"/>
        <v>0.5</v>
      </c>
      <c r="R27" s="8" t="s">
        <v>77</v>
      </c>
      <c r="S27" s="8">
        <f t="shared" si="8"/>
        <v>0.5</v>
      </c>
      <c r="T27" s="8" t="s">
        <v>77</v>
      </c>
      <c r="U27" s="8">
        <f t="shared" si="9"/>
        <v>4</v>
      </c>
      <c r="V27" s="8" t="s">
        <v>77</v>
      </c>
      <c r="W27" s="8">
        <f t="shared" si="10"/>
        <v>0.5</v>
      </c>
      <c r="X27" s="8">
        <v>1</v>
      </c>
      <c r="Y27" s="8">
        <f t="shared" si="11"/>
        <v>1</v>
      </c>
      <c r="Z27" s="8" t="s">
        <v>77</v>
      </c>
      <c r="AA27" s="8">
        <f t="shared" si="12"/>
        <v>4</v>
      </c>
      <c r="AB27" s="8"/>
      <c r="AC27" s="8">
        <f t="shared" si="13"/>
        <v>0</v>
      </c>
      <c r="AD27" s="8" t="s">
        <v>77</v>
      </c>
      <c r="AE27" s="8">
        <f t="shared" si="14"/>
        <v>4</v>
      </c>
      <c r="AF27" s="8" t="s">
        <v>77</v>
      </c>
      <c r="AG27" s="8">
        <f t="shared" si="15"/>
        <v>4</v>
      </c>
      <c r="AH27" s="8">
        <v>23</v>
      </c>
      <c r="AI27" s="8">
        <f t="shared" si="16"/>
        <v>11.5</v>
      </c>
      <c r="AJ27" s="8" t="s">
        <v>77</v>
      </c>
      <c r="AK27" s="8">
        <f t="shared" si="17"/>
        <v>4</v>
      </c>
      <c r="AL27" s="21">
        <v>1</v>
      </c>
      <c r="AM27" s="8">
        <f t="shared" si="18"/>
        <v>0</v>
      </c>
      <c r="AN27" s="33">
        <v>0</v>
      </c>
      <c r="AO27" s="18">
        <f t="shared" si="19"/>
        <v>-2</v>
      </c>
      <c r="AP27" s="16">
        <v>85.039599999999993</v>
      </c>
      <c r="AQ27" s="18">
        <f t="shared" si="20"/>
        <v>4</v>
      </c>
      <c r="AR27" s="16">
        <v>0</v>
      </c>
      <c r="AS27" s="18">
        <f t="shared" si="21"/>
        <v>-2</v>
      </c>
      <c r="AT27" s="16">
        <v>3.4533999999999998</v>
      </c>
      <c r="AU27" s="18">
        <f t="shared" si="22"/>
        <v>4</v>
      </c>
      <c r="AV27" s="16">
        <v>57.725499999999997</v>
      </c>
      <c r="AW27" s="18">
        <f t="shared" si="23"/>
        <v>4</v>
      </c>
      <c r="AX27" s="23">
        <v>1.1814946619217082</v>
      </c>
      <c r="AY27" s="8">
        <f t="shared" si="24"/>
        <v>2</v>
      </c>
      <c r="AZ27" s="8" t="s">
        <v>77</v>
      </c>
      <c r="BA27" s="8">
        <f t="shared" si="25"/>
        <v>4</v>
      </c>
      <c r="BB27" s="8" t="s">
        <v>77</v>
      </c>
      <c r="BC27" s="8">
        <f t="shared" si="26"/>
        <v>0.5</v>
      </c>
      <c r="BD27" s="8" t="s">
        <v>77</v>
      </c>
      <c r="BE27" s="8">
        <f t="shared" si="27"/>
        <v>0.5</v>
      </c>
      <c r="BF27" s="8" t="s">
        <v>77</v>
      </c>
      <c r="BG27" s="8">
        <f t="shared" si="28"/>
        <v>0.5</v>
      </c>
      <c r="BH27" s="8" t="s">
        <v>77</v>
      </c>
      <c r="BI27" s="8">
        <f t="shared" si="29"/>
        <v>0.5</v>
      </c>
      <c r="BJ27" s="8" t="s">
        <v>77</v>
      </c>
      <c r="BK27" s="8">
        <f t="shared" si="30"/>
        <v>0.5</v>
      </c>
      <c r="BL27" s="8" t="s">
        <v>77</v>
      </c>
      <c r="BM27" s="8">
        <f t="shared" si="31"/>
        <v>4</v>
      </c>
      <c r="BN27" s="8">
        <v>4</v>
      </c>
      <c r="BO27" s="8">
        <f t="shared" si="32"/>
        <v>2</v>
      </c>
      <c r="BP27" s="24">
        <v>753518.9</v>
      </c>
      <c r="BQ27" s="24">
        <v>1369982.2</v>
      </c>
      <c r="BR27" s="17">
        <f t="shared" si="33"/>
        <v>4</v>
      </c>
      <c r="BS27" s="8">
        <v>15</v>
      </c>
      <c r="BT27" s="8">
        <f t="shared" si="34"/>
        <v>6</v>
      </c>
      <c r="BU27" s="8">
        <v>0</v>
      </c>
      <c r="BV27" s="8">
        <f t="shared" si="35"/>
        <v>0</v>
      </c>
      <c r="BW27" s="25">
        <v>247.78399999999999</v>
      </c>
      <c r="BX27" s="26">
        <v>209.53</v>
      </c>
      <c r="BY27" s="8">
        <f t="shared" si="36"/>
        <v>-2</v>
      </c>
      <c r="BZ27" s="27">
        <v>81942.089595323589</v>
      </c>
      <c r="CA27" s="27">
        <v>53770.735911683267</v>
      </c>
      <c r="CB27" s="17">
        <f t="shared" si="37"/>
        <v>-2</v>
      </c>
      <c r="CC27" s="8">
        <v>8</v>
      </c>
      <c r="CD27" s="8">
        <f t="shared" si="38"/>
        <v>6</v>
      </c>
      <c r="CE27" s="35">
        <v>399.40317895610445</v>
      </c>
      <c r="CF27" s="35">
        <v>244.41693715501273</v>
      </c>
      <c r="CG27" s="17">
        <f t="shared" si="39"/>
        <v>-2</v>
      </c>
      <c r="CH27" s="29">
        <v>30751.200000000001</v>
      </c>
      <c r="CI27" s="29">
        <v>32024.1</v>
      </c>
      <c r="CJ27" s="17">
        <f t="shared" si="40"/>
        <v>4</v>
      </c>
      <c r="CK27" s="30">
        <v>917396</v>
      </c>
      <c r="CL27" s="30">
        <v>986333</v>
      </c>
      <c r="CM27" s="17">
        <f t="shared" si="41"/>
        <v>6</v>
      </c>
      <c r="CN27" s="17">
        <v>0</v>
      </c>
      <c r="CO27" s="17">
        <v>0</v>
      </c>
      <c r="CP27" s="31">
        <f t="shared" si="42"/>
        <v>99</v>
      </c>
      <c r="CQ27" s="32">
        <f t="shared" si="0"/>
        <v>7</v>
      </c>
    </row>
    <row r="28" spans="1:95" s="9" customFormat="1" ht="15.75" x14ac:dyDescent="0.25">
      <c r="A28" s="19" t="s">
        <v>65</v>
      </c>
      <c r="B28" s="8" t="s">
        <v>77</v>
      </c>
      <c r="C28" s="8">
        <f t="shared" si="1"/>
        <v>4</v>
      </c>
      <c r="D28" s="8" t="s">
        <v>77</v>
      </c>
      <c r="E28" s="8">
        <f t="shared" si="2"/>
        <v>4</v>
      </c>
      <c r="F28" s="8">
        <v>6</v>
      </c>
      <c r="G28" s="8">
        <f t="shared" si="3"/>
        <v>3</v>
      </c>
      <c r="H28" s="8">
        <v>0</v>
      </c>
      <c r="I28" s="8">
        <f t="shared" si="4"/>
        <v>0</v>
      </c>
      <c r="J28" s="8" t="s">
        <v>77</v>
      </c>
      <c r="K28" s="8">
        <f t="shared" si="5"/>
        <v>4</v>
      </c>
      <c r="L28" s="8" t="s">
        <v>77</v>
      </c>
      <c r="M28" s="8">
        <f t="shared" si="6"/>
        <v>0.5</v>
      </c>
      <c r="N28" s="8" t="s">
        <v>78</v>
      </c>
      <c r="O28" s="8">
        <f t="shared" si="43"/>
        <v>0</v>
      </c>
      <c r="P28" s="8" t="s">
        <v>77</v>
      </c>
      <c r="Q28" s="8">
        <f t="shared" si="7"/>
        <v>0.5</v>
      </c>
      <c r="R28" s="8" t="s">
        <v>77</v>
      </c>
      <c r="S28" s="8">
        <f t="shared" si="8"/>
        <v>0.5</v>
      </c>
      <c r="T28" s="8" t="s">
        <v>77</v>
      </c>
      <c r="U28" s="8">
        <f t="shared" si="9"/>
        <v>4</v>
      </c>
      <c r="V28" s="8" t="s">
        <v>77</v>
      </c>
      <c r="W28" s="8">
        <f t="shared" si="10"/>
        <v>0.5</v>
      </c>
      <c r="X28" s="8">
        <v>0</v>
      </c>
      <c r="Y28" s="8">
        <f t="shared" si="11"/>
        <v>0</v>
      </c>
      <c r="Z28" s="8" t="s">
        <v>78</v>
      </c>
      <c r="AA28" s="8">
        <f t="shared" si="12"/>
        <v>0</v>
      </c>
      <c r="AB28" s="8"/>
      <c r="AC28" s="8">
        <f t="shared" si="13"/>
        <v>0</v>
      </c>
      <c r="AD28" s="8" t="s">
        <v>77</v>
      </c>
      <c r="AE28" s="8">
        <f t="shared" si="14"/>
        <v>4</v>
      </c>
      <c r="AF28" s="8" t="s">
        <v>77</v>
      </c>
      <c r="AG28" s="8">
        <f t="shared" si="15"/>
        <v>4</v>
      </c>
      <c r="AH28" s="8">
        <v>0</v>
      </c>
      <c r="AI28" s="8">
        <f t="shared" si="16"/>
        <v>0</v>
      </c>
      <c r="AJ28" s="8" t="s">
        <v>77</v>
      </c>
      <c r="AK28" s="8">
        <f t="shared" si="17"/>
        <v>4</v>
      </c>
      <c r="AL28" s="21" t="s">
        <v>78</v>
      </c>
      <c r="AM28" s="8">
        <f t="shared" si="18"/>
        <v>4</v>
      </c>
      <c r="AN28" s="33">
        <v>0</v>
      </c>
      <c r="AO28" s="18">
        <f t="shared" si="19"/>
        <v>-2</v>
      </c>
      <c r="AP28" s="16">
        <v>26.9954</v>
      </c>
      <c r="AQ28" s="18">
        <f t="shared" si="20"/>
        <v>2</v>
      </c>
      <c r="AR28" s="16">
        <v>0</v>
      </c>
      <c r="AS28" s="18">
        <f t="shared" si="21"/>
        <v>-2</v>
      </c>
      <c r="AT28" s="16">
        <v>1.7927999999999999</v>
      </c>
      <c r="AU28" s="18">
        <f t="shared" si="22"/>
        <v>0</v>
      </c>
      <c r="AV28" s="16">
        <v>17.7989</v>
      </c>
      <c r="AW28" s="18">
        <f t="shared" si="23"/>
        <v>4</v>
      </c>
      <c r="AX28" s="23">
        <v>0.18674136321195145</v>
      </c>
      <c r="AY28" s="8">
        <f t="shared" si="24"/>
        <v>2</v>
      </c>
      <c r="AZ28" s="8" t="s">
        <v>77</v>
      </c>
      <c r="BA28" s="8">
        <f t="shared" si="25"/>
        <v>4</v>
      </c>
      <c r="BB28" s="8" t="s">
        <v>77</v>
      </c>
      <c r="BC28" s="8">
        <f t="shared" si="26"/>
        <v>0.5</v>
      </c>
      <c r="BD28" s="8" t="s">
        <v>77</v>
      </c>
      <c r="BE28" s="8">
        <f t="shared" si="27"/>
        <v>0.5</v>
      </c>
      <c r="BF28" s="8" t="s">
        <v>77</v>
      </c>
      <c r="BG28" s="8">
        <f t="shared" si="28"/>
        <v>0.5</v>
      </c>
      <c r="BH28" s="8" t="s">
        <v>77</v>
      </c>
      <c r="BI28" s="8">
        <f t="shared" si="29"/>
        <v>0.5</v>
      </c>
      <c r="BJ28" s="8" t="s">
        <v>78</v>
      </c>
      <c r="BK28" s="8">
        <f t="shared" si="30"/>
        <v>0</v>
      </c>
      <c r="BL28" s="8" t="s">
        <v>77</v>
      </c>
      <c r="BM28" s="8">
        <f t="shared" si="31"/>
        <v>4</v>
      </c>
      <c r="BN28" s="8">
        <v>1</v>
      </c>
      <c r="BO28" s="8">
        <f t="shared" si="32"/>
        <v>0.5</v>
      </c>
      <c r="BP28" s="24">
        <v>123215</v>
      </c>
      <c r="BQ28" s="24">
        <v>81204.5</v>
      </c>
      <c r="BR28" s="17">
        <f t="shared" si="33"/>
        <v>-2</v>
      </c>
      <c r="BS28" s="8">
        <v>0</v>
      </c>
      <c r="BT28" s="8">
        <f t="shared" si="34"/>
        <v>0</v>
      </c>
      <c r="BU28" s="8">
        <v>0</v>
      </c>
      <c r="BV28" s="8">
        <f t="shared" si="35"/>
        <v>0</v>
      </c>
      <c r="BW28" s="25">
        <v>247.78399999999999</v>
      </c>
      <c r="BX28" s="26">
        <v>152.80000000000001</v>
      </c>
      <c r="BY28" s="8">
        <f t="shared" si="36"/>
        <v>-2</v>
      </c>
      <c r="BZ28" s="27">
        <v>26775.828307910604</v>
      </c>
      <c r="CA28" s="27">
        <v>30930.364137530829</v>
      </c>
      <c r="CB28" s="17">
        <f t="shared" si="37"/>
        <v>4</v>
      </c>
      <c r="CC28" s="8">
        <v>3</v>
      </c>
      <c r="CD28" s="8">
        <f t="shared" si="38"/>
        <v>0</v>
      </c>
      <c r="CE28" s="28">
        <v>39.127350124157502</v>
      </c>
      <c r="CF28" s="28">
        <v>309.56767735383721</v>
      </c>
      <c r="CG28" s="17">
        <f t="shared" si="39"/>
        <v>6</v>
      </c>
      <c r="CH28" s="29">
        <v>28363.9</v>
      </c>
      <c r="CI28" s="29">
        <v>29698.2</v>
      </c>
      <c r="CJ28" s="17">
        <f t="shared" si="40"/>
        <v>4</v>
      </c>
      <c r="CK28" s="30">
        <v>151515</v>
      </c>
      <c r="CL28" s="30">
        <v>162678</v>
      </c>
      <c r="CM28" s="17">
        <f t="shared" si="41"/>
        <v>6</v>
      </c>
      <c r="CN28" s="17">
        <v>0</v>
      </c>
      <c r="CO28" s="17">
        <v>0</v>
      </c>
      <c r="CP28" s="31">
        <f t="shared" si="42"/>
        <v>67.5</v>
      </c>
      <c r="CQ28" s="32">
        <f t="shared" si="0"/>
        <v>27</v>
      </c>
    </row>
    <row r="29" spans="1:95" s="9" customFormat="1" ht="15.75" x14ac:dyDescent="0.25">
      <c r="A29" s="19" t="s">
        <v>66</v>
      </c>
      <c r="B29" s="8" t="s">
        <v>77</v>
      </c>
      <c r="C29" s="8">
        <f t="shared" si="1"/>
        <v>4</v>
      </c>
      <c r="D29" s="8" t="s">
        <v>77</v>
      </c>
      <c r="E29" s="8">
        <f t="shared" si="2"/>
        <v>4</v>
      </c>
      <c r="F29" s="8">
        <v>3</v>
      </c>
      <c r="G29" s="8">
        <f t="shared" si="3"/>
        <v>1.5</v>
      </c>
      <c r="H29" s="8">
        <v>1</v>
      </c>
      <c r="I29" s="8">
        <f t="shared" si="4"/>
        <v>0.5</v>
      </c>
      <c r="J29" s="8" t="s">
        <v>77</v>
      </c>
      <c r="K29" s="8">
        <f t="shared" si="5"/>
        <v>4</v>
      </c>
      <c r="L29" s="8" t="s">
        <v>77</v>
      </c>
      <c r="M29" s="8">
        <f t="shared" si="6"/>
        <v>0.5</v>
      </c>
      <c r="N29" s="8" t="s">
        <v>78</v>
      </c>
      <c r="O29" s="8">
        <f t="shared" si="43"/>
        <v>0</v>
      </c>
      <c r="P29" s="8" t="s">
        <v>77</v>
      </c>
      <c r="Q29" s="8">
        <f t="shared" si="7"/>
        <v>0.5</v>
      </c>
      <c r="R29" s="8" t="s">
        <v>77</v>
      </c>
      <c r="S29" s="8">
        <f t="shared" si="8"/>
        <v>0.5</v>
      </c>
      <c r="T29" s="8" t="s">
        <v>77</v>
      </c>
      <c r="U29" s="8">
        <f t="shared" si="9"/>
        <v>4</v>
      </c>
      <c r="V29" s="8" t="s">
        <v>77</v>
      </c>
      <c r="W29" s="8">
        <f t="shared" si="10"/>
        <v>0.5</v>
      </c>
      <c r="X29" s="8">
        <v>0</v>
      </c>
      <c r="Y29" s="8">
        <f t="shared" si="11"/>
        <v>0</v>
      </c>
      <c r="Z29" s="8" t="s">
        <v>78</v>
      </c>
      <c r="AA29" s="8">
        <f t="shared" si="12"/>
        <v>0</v>
      </c>
      <c r="AB29" s="8"/>
      <c r="AC29" s="8">
        <f t="shared" si="13"/>
        <v>0</v>
      </c>
      <c r="AD29" s="8" t="s">
        <v>78</v>
      </c>
      <c r="AE29" s="8">
        <f t="shared" si="14"/>
        <v>0</v>
      </c>
      <c r="AF29" s="8" t="s">
        <v>77</v>
      </c>
      <c r="AG29" s="8">
        <f t="shared" si="15"/>
        <v>4</v>
      </c>
      <c r="AH29" s="8">
        <v>0</v>
      </c>
      <c r="AI29" s="8">
        <f t="shared" si="16"/>
        <v>0</v>
      </c>
      <c r="AJ29" s="8" t="s">
        <v>77</v>
      </c>
      <c r="AK29" s="8">
        <f t="shared" si="17"/>
        <v>4</v>
      </c>
      <c r="AL29" s="21" t="s">
        <v>78</v>
      </c>
      <c r="AM29" s="8">
        <f t="shared" si="18"/>
        <v>4</v>
      </c>
      <c r="AN29" s="33">
        <v>0</v>
      </c>
      <c r="AO29" s="18">
        <f t="shared" si="19"/>
        <v>-2</v>
      </c>
      <c r="AP29" s="16">
        <v>86.466099999999997</v>
      </c>
      <c r="AQ29" s="18">
        <f t="shared" si="20"/>
        <v>4</v>
      </c>
      <c r="AR29" s="16">
        <v>0</v>
      </c>
      <c r="AS29" s="18">
        <f t="shared" si="21"/>
        <v>-2</v>
      </c>
      <c r="AT29" s="16">
        <v>2.1842000000000001</v>
      </c>
      <c r="AU29" s="18">
        <f t="shared" si="22"/>
        <v>0</v>
      </c>
      <c r="AV29" s="16">
        <v>65.087800000000001</v>
      </c>
      <c r="AW29" s="18">
        <f t="shared" si="23"/>
        <v>4</v>
      </c>
      <c r="AX29" s="36">
        <v>0</v>
      </c>
      <c r="AY29" s="8">
        <f t="shared" si="24"/>
        <v>2</v>
      </c>
      <c r="AZ29" s="8" t="s">
        <v>77</v>
      </c>
      <c r="BA29" s="8">
        <f t="shared" si="25"/>
        <v>4</v>
      </c>
      <c r="BB29" s="8" t="s">
        <v>77</v>
      </c>
      <c r="BC29" s="8">
        <f t="shared" si="26"/>
        <v>0.5</v>
      </c>
      <c r="BD29" s="8" t="s">
        <v>77</v>
      </c>
      <c r="BE29" s="8">
        <f t="shared" si="27"/>
        <v>0.5</v>
      </c>
      <c r="BF29" s="8" t="s">
        <v>77</v>
      </c>
      <c r="BG29" s="8">
        <f t="shared" si="28"/>
        <v>0.5</v>
      </c>
      <c r="BH29" s="8" t="s">
        <v>77</v>
      </c>
      <c r="BI29" s="8">
        <f t="shared" si="29"/>
        <v>0.5</v>
      </c>
      <c r="BJ29" s="8" t="s">
        <v>77</v>
      </c>
      <c r="BK29" s="8">
        <f t="shared" si="30"/>
        <v>0.5</v>
      </c>
      <c r="BL29" s="8" t="s">
        <v>77</v>
      </c>
      <c r="BM29" s="8">
        <f t="shared" si="31"/>
        <v>4</v>
      </c>
      <c r="BN29" s="8">
        <v>0</v>
      </c>
      <c r="BO29" s="8">
        <f t="shared" si="32"/>
        <v>0</v>
      </c>
      <c r="BP29" s="24">
        <v>314629.8</v>
      </c>
      <c r="BQ29" s="24">
        <v>343537.6</v>
      </c>
      <c r="BR29" s="17">
        <f t="shared" si="33"/>
        <v>4</v>
      </c>
      <c r="BS29" s="8">
        <v>0</v>
      </c>
      <c r="BT29" s="8">
        <f t="shared" si="34"/>
        <v>0</v>
      </c>
      <c r="BU29" s="8">
        <v>0</v>
      </c>
      <c r="BV29" s="8">
        <f t="shared" si="35"/>
        <v>0</v>
      </c>
      <c r="BW29" s="25">
        <v>247.78399999999999</v>
      </c>
      <c r="BX29" s="26">
        <v>146.5</v>
      </c>
      <c r="BY29" s="8">
        <f t="shared" si="36"/>
        <v>-2</v>
      </c>
      <c r="BZ29" s="27">
        <v>82433.39969233553</v>
      </c>
      <c r="CA29" s="27">
        <v>106503.33851641818</v>
      </c>
      <c r="CB29" s="17">
        <f t="shared" si="37"/>
        <v>4</v>
      </c>
      <c r="CC29" s="8">
        <v>0</v>
      </c>
      <c r="CD29" s="8">
        <f t="shared" si="38"/>
        <v>-2</v>
      </c>
      <c r="CE29" s="28">
        <v>99.09510451542846</v>
      </c>
      <c r="CF29" s="28">
        <v>0</v>
      </c>
      <c r="CG29" s="17">
        <f t="shared" si="39"/>
        <v>-2</v>
      </c>
      <c r="CH29" s="29">
        <v>24523.8</v>
      </c>
      <c r="CI29" s="29">
        <v>27244.400000000001</v>
      </c>
      <c r="CJ29" s="17">
        <f t="shared" si="40"/>
        <v>6</v>
      </c>
      <c r="CK29" s="30">
        <v>136497</v>
      </c>
      <c r="CL29" s="30">
        <v>139168</v>
      </c>
      <c r="CM29" s="17">
        <f t="shared" si="41"/>
        <v>4</v>
      </c>
      <c r="CN29" s="17">
        <v>0</v>
      </c>
      <c r="CO29" s="17">
        <v>0</v>
      </c>
      <c r="CP29" s="31">
        <f t="shared" si="42"/>
        <v>60.5</v>
      </c>
      <c r="CQ29" s="32">
        <f t="shared" si="0"/>
        <v>29</v>
      </c>
    </row>
    <row r="30" spans="1:95" s="9" customFormat="1" ht="15.75" x14ac:dyDescent="0.25">
      <c r="A30" s="19" t="s">
        <v>67</v>
      </c>
      <c r="B30" s="8" t="s">
        <v>77</v>
      </c>
      <c r="C30" s="8">
        <f t="shared" si="1"/>
        <v>4</v>
      </c>
      <c r="D30" s="8" t="s">
        <v>77</v>
      </c>
      <c r="E30" s="8">
        <f t="shared" si="2"/>
        <v>4</v>
      </c>
      <c r="F30" s="8">
        <v>6</v>
      </c>
      <c r="G30" s="8">
        <f t="shared" si="3"/>
        <v>3</v>
      </c>
      <c r="H30" s="8">
        <v>4</v>
      </c>
      <c r="I30" s="8">
        <f t="shared" si="4"/>
        <v>2</v>
      </c>
      <c r="J30" s="8" t="s">
        <v>77</v>
      </c>
      <c r="K30" s="8">
        <f t="shared" si="5"/>
        <v>4</v>
      </c>
      <c r="L30" s="8" t="s">
        <v>78</v>
      </c>
      <c r="M30" s="8">
        <f t="shared" si="6"/>
        <v>0</v>
      </c>
      <c r="N30" s="8" t="s">
        <v>77</v>
      </c>
      <c r="O30" s="8">
        <f t="shared" si="43"/>
        <v>0.5</v>
      </c>
      <c r="P30" s="8" t="s">
        <v>77</v>
      </c>
      <c r="Q30" s="8">
        <f t="shared" si="7"/>
        <v>0.5</v>
      </c>
      <c r="R30" s="8" t="s">
        <v>77</v>
      </c>
      <c r="S30" s="8">
        <f t="shared" si="8"/>
        <v>0.5</v>
      </c>
      <c r="T30" s="8" t="s">
        <v>77</v>
      </c>
      <c r="U30" s="8">
        <f t="shared" si="9"/>
        <v>4</v>
      </c>
      <c r="V30" s="8" t="s">
        <v>77</v>
      </c>
      <c r="W30" s="8">
        <f t="shared" si="10"/>
        <v>0.5</v>
      </c>
      <c r="X30" s="8">
        <v>0</v>
      </c>
      <c r="Y30" s="8">
        <f t="shared" si="11"/>
        <v>0</v>
      </c>
      <c r="Z30" s="8" t="s">
        <v>77</v>
      </c>
      <c r="AA30" s="8">
        <f t="shared" si="12"/>
        <v>4</v>
      </c>
      <c r="AB30" s="8"/>
      <c r="AC30" s="8">
        <f t="shared" si="13"/>
        <v>0</v>
      </c>
      <c r="AD30" s="8" t="s">
        <v>78</v>
      </c>
      <c r="AE30" s="8">
        <f t="shared" si="14"/>
        <v>0</v>
      </c>
      <c r="AF30" s="8" t="s">
        <v>77</v>
      </c>
      <c r="AG30" s="8">
        <f t="shared" si="15"/>
        <v>4</v>
      </c>
      <c r="AH30" s="8">
        <v>4</v>
      </c>
      <c r="AI30" s="8">
        <f t="shared" si="16"/>
        <v>2</v>
      </c>
      <c r="AJ30" s="8" t="s">
        <v>77</v>
      </c>
      <c r="AK30" s="8">
        <f t="shared" si="17"/>
        <v>4</v>
      </c>
      <c r="AL30" s="21" t="s">
        <v>78</v>
      </c>
      <c r="AM30" s="8">
        <f t="shared" si="18"/>
        <v>4</v>
      </c>
      <c r="AN30" s="33" t="s">
        <v>102</v>
      </c>
      <c r="AO30" s="18">
        <f t="shared" si="19"/>
        <v>4</v>
      </c>
      <c r="AP30" s="16">
        <v>38.457900000000002</v>
      </c>
      <c r="AQ30" s="18">
        <f t="shared" si="20"/>
        <v>4</v>
      </c>
      <c r="AR30" s="16" t="s">
        <v>102</v>
      </c>
      <c r="AS30" s="18">
        <f t="shared" si="21"/>
        <v>4</v>
      </c>
      <c r="AT30" s="16">
        <v>1.6223000000000001</v>
      </c>
      <c r="AU30" s="18">
        <f t="shared" si="22"/>
        <v>0</v>
      </c>
      <c r="AV30" s="16">
        <v>64.943899999999999</v>
      </c>
      <c r="AW30" s="18">
        <f t="shared" si="23"/>
        <v>4</v>
      </c>
      <c r="AX30" s="23">
        <v>0.23342670401493931</v>
      </c>
      <c r="AY30" s="8">
        <f t="shared" si="24"/>
        <v>2</v>
      </c>
      <c r="AZ30" s="8" t="s">
        <v>77</v>
      </c>
      <c r="BA30" s="8">
        <f t="shared" si="25"/>
        <v>4</v>
      </c>
      <c r="BB30" s="8" t="s">
        <v>77</v>
      </c>
      <c r="BC30" s="8">
        <f t="shared" si="26"/>
        <v>0.5</v>
      </c>
      <c r="BD30" s="8" t="s">
        <v>77</v>
      </c>
      <c r="BE30" s="8">
        <f t="shared" si="27"/>
        <v>0.5</v>
      </c>
      <c r="BF30" s="8" t="s">
        <v>77</v>
      </c>
      <c r="BG30" s="8">
        <f t="shared" si="28"/>
        <v>0.5</v>
      </c>
      <c r="BH30" s="8" t="s">
        <v>77</v>
      </c>
      <c r="BI30" s="8">
        <f t="shared" si="29"/>
        <v>0.5</v>
      </c>
      <c r="BJ30" s="8" t="s">
        <v>77</v>
      </c>
      <c r="BK30" s="8">
        <f t="shared" si="30"/>
        <v>0.5</v>
      </c>
      <c r="BL30" s="8" t="s">
        <v>77</v>
      </c>
      <c r="BM30" s="8">
        <f t="shared" si="31"/>
        <v>4</v>
      </c>
      <c r="BN30" s="8">
        <v>4</v>
      </c>
      <c r="BO30" s="8">
        <f t="shared" si="32"/>
        <v>2</v>
      </c>
      <c r="BP30" s="24">
        <v>471556.4</v>
      </c>
      <c r="BQ30" s="24">
        <v>274396.5</v>
      </c>
      <c r="BR30" s="17">
        <f t="shared" si="33"/>
        <v>-2</v>
      </c>
      <c r="BS30" s="8">
        <v>1</v>
      </c>
      <c r="BT30" s="8">
        <f t="shared" si="34"/>
        <v>2</v>
      </c>
      <c r="BU30" s="8">
        <v>1</v>
      </c>
      <c r="BV30" s="8">
        <f t="shared" si="35"/>
        <v>0.5</v>
      </c>
      <c r="BW30" s="25">
        <v>247.78399999999999</v>
      </c>
      <c r="BX30" s="26">
        <v>185.27</v>
      </c>
      <c r="BY30" s="8">
        <f t="shared" si="36"/>
        <v>-2</v>
      </c>
      <c r="BZ30" s="27">
        <v>41200.096254812735</v>
      </c>
      <c r="CA30" s="27">
        <v>51596.840934371518</v>
      </c>
      <c r="CB30" s="17">
        <f t="shared" si="37"/>
        <v>4</v>
      </c>
      <c r="CC30" s="8">
        <v>1</v>
      </c>
      <c r="CD30" s="8">
        <f t="shared" si="38"/>
        <v>0</v>
      </c>
      <c r="CE30" s="28">
        <v>142.68899588729434</v>
      </c>
      <c r="CF30" s="28">
        <v>204.56996662958841</v>
      </c>
      <c r="CG30" s="17">
        <f t="shared" si="39"/>
        <v>6</v>
      </c>
      <c r="CH30" s="29">
        <v>27887.1</v>
      </c>
      <c r="CI30" s="29">
        <v>30152.3</v>
      </c>
      <c r="CJ30" s="17">
        <f t="shared" si="40"/>
        <v>6</v>
      </c>
      <c r="CK30" s="30">
        <v>388621</v>
      </c>
      <c r="CL30" s="30">
        <v>447139</v>
      </c>
      <c r="CM30" s="17">
        <f t="shared" si="41"/>
        <v>6</v>
      </c>
      <c r="CN30" s="17">
        <v>0</v>
      </c>
      <c r="CO30" s="17">
        <v>0</v>
      </c>
      <c r="CP30" s="31">
        <f t="shared" si="42"/>
        <v>92</v>
      </c>
      <c r="CQ30" s="32">
        <f t="shared" si="0"/>
        <v>14</v>
      </c>
    </row>
    <row r="31" spans="1:95" s="9" customFormat="1" ht="15.75" x14ac:dyDescent="0.25">
      <c r="A31" s="19" t="s">
        <v>68</v>
      </c>
      <c r="B31" s="8" t="s">
        <v>77</v>
      </c>
      <c r="C31" s="8">
        <f t="shared" si="1"/>
        <v>4</v>
      </c>
      <c r="D31" s="8" t="s">
        <v>77</v>
      </c>
      <c r="E31" s="8">
        <f t="shared" si="2"/>
        <v>4</v>
      </c>
      <c r="F31" s="8">
        <v>4</v>
      </c>
      <c r="G31" s="8">
        <f t="shared" si="3"/>
        <v>2</v>
      </c>
      <c r="H31" s="8">
        <v>0</v>
      </c>
      <c r="I31" s="8">
        <f t="shared" si="4"/>
        <v>0</v>
      </c>
      <c r="J31" s="8" t="s">
        <v>77</v>
      </c>
      <c r="K31" s="8">
        <f t="shared" si="5"/>
        <v>4</v>
      </c>
      <c r="L31" s="8" t="s">
        <v>77</v>
      </c>
      <c r="M31" s="8">
        <f t="shared" si="6"/>
        <v>0.5</v>
      </c>
      <c r="N31" s="8" t="s">
        <v>78</v>
      </c>
      <c r="O31" s="8">
        <f t="shared" si="43"/>
        <v>0</v>
      </c>
      <c r="P31" s="8" t="s">
        <v>77</v>
      </c>
      <c r="Q31" s="8">
        <f t="shared" si="7"/>
        <v>0.5</v>
      </c>
      <c r="R31" s="8" t="s">
        <v>77</v>
      </c>
      <c r="S31" s="8">
        <f t="shared" si="8"/>
        <v>0.5</v>
      </c>
      <c r="T31" s="8" t="s">
        <v>77</v>
      </c>
      <c r="U31" s="8">
        <f t="shared" si="9"/>
        <v>4</v>
      </c>
      <c r="V31" s="8" t="s">
        <v>77</v>
      </c>
      <c r="W31" s="8">
        <f t="shared" si="10"/>
        <v>0.5</v>
      </c>
      <c r="X31" s="8">
        <v>0</v>
      </c>
      <c r="Y31" s="8">
        <f t="shared" si="11"/>
        <v>0</v>
      </c>
      <c r="Z31" s="8" t="s">
        <v>77</v>
      </c>
      <c r="AA31" s="8">
        <f t="shared" si="12"/>
        <v>4</v>
      </c>
      <c r="AB31" s="8"/>
      <c r="AC31" s="8">
        <f t="shared" si="13"/>
        <v>0</v>
      </c>
      <c r="AD31" s="8" t="s">
        <v>77</v>
      </c>
      <c r="AE31" s="8">
        <f t="shared" si="14"/>
        <v>4</v>
      </c>
      <c r="AF31" s="8" t="s">
        <v>77</v>
      </c>
      <c r="AG31" s="8">
        <f t="shared" si="15"/>
        <v>4</v>
      </c>
      <c r="AH31" s="8">
        <v>6</v>
      </c>
      <c r="AI31" s="8">
        <f t="shared" si="16"/>
        <v>3</v>
      </c>
      <c r="AJ31" s="8" t="s">
        <v>77</v>
      </c>
      <c r="AK31" s="8">
        <f t="shared" si="17"/>
        <v>4</v>
      </c>
      <c r="AL31" s="21">
        <v>1</v>
      </c>
      <c r="AM31" s="8">
        <f t="shared" si="18"/>
        <v>0</v>
      </c>
      <c r="AN31" s="33">
        <v>0</v>
      </c>
      <c r="AO31" s="18">
        <f t="shared" si="19"/>
        <v>-2</v>
      </c>
      <c r="AP31" s="16">
        <v>53.234099999999998</v>
      </c>
      <c r="AQ31" s="18">
        <f t="shared" si="20"/>
        <v>4</v>
      </c>
      <c r="AR31" s="16">
        <v>3.125</v>
      </c>
      <c r="AS31" s="18">
        <f t="shared" si="21"/>
        <v>4</v>
      </c>
      <c r="AT31" s="16">
        <v>3.0097</v>
      </c>
      <c r="AU31" s="18">
        <f t="shared" si="22"/>
        <v>4</v>
      </c>
      <c r="AV31" s="16">
        <v>83.677700000000002</v>
      </c>
      <c r="AW31" s="18">
        <f t="shared" si="23"/>
        <v>4</v>
      </c>
      <c r="AX31" s="23">
        <v>0.38572806171648988</v>
      </c>
      <c r="AY31" s="8">
        <f t="shared" si="24"/>
        <v>2</v>
      </c>
      <c r="AZ31" s="8" t="s">
        <v>77</v>
      </c>
      <c r="BA31" s="8">
        <f t="shared" si="25"/>
        <v>4</v>
      </c>
      <c r="BB31" s="8" t="s">
        <v>77</v>
      </c>
      <c r="BC31" s="8">
        <f t="shared" si="26"/>
        <v>0.5</v>
      </c>
      <c r="BD31" s="8" t="s">
        <v>77</v>
      </c>
      <c r="BE31" s="8">
        <f t="shared" si="27"/>
        <v>0.5</v>
      </c>
      <c r="BF31" s="8" t="s">
        <v>77</v>
      </c>
      <c r="BG31" s="8">
        <f t="shared" si="28"/>
        <v>0.5</v>
      </c>
      <c r="BH31" s="8" t="s">
        <v>77</v>
      </c>
      <c r="BI31" s="8">
        <f t="shared" si="29"/>
        <v>0.5</v>
      </c>
      <c r="BJ31" s="8" t="s">
        <v>77</v>
      </c>
      <c r="BK31" s="8">
        <f t="shared" si="30"/>
        <v>0.5</v>
      </c>
      <c r="BL31" s="8" t="s">
        <v>77</v>
      </c>
      <c r="BM31" s="8">
        <f t="shared" si="31"/>
        <v>4</v>
      </c>
      <c r="BN31" s="8">
        <v>4</v>
      </c>
      <c r="BO31" s="8">
        <f t="shared" si="32"/>
        <v>2</v>
      </c>
      <c r="BP31" s="24">
        <v>494344.9</v>
      </c>
      <c r="BQ31" s="24">
        <v>785003.2</v>
      </c>
      <c r="BR31" s="17">
        <f t="shared" si="33"/>
        <v>4</v>
      </c>
      <c r="BS31" s="8">
        <v>1</v>
      </c>
      <c r="BT31" s="8">
        <f t="shared" si="34"/>
        <v>2</v>
      </c>
      <c r="BU31" s="8">
        <v>4</v>
      </c>
      <c r="BV31" s="8">
        <f t="shared" si="35"/>
        <v>4</v>
      </c>
      <c r="BW31" s="25">
        <v>247.78399999999999</v>
      </c>
      <c r="BX31" s="26">
        <v>197.05</v>
      </c>
      <c r="BY31" s="8">
        <f t="shared" si="36"/>
        <v>-2</v>
      </c>
      <c r="BZ31" s="27">
        <v>111610.12655494125</v>
      </c>
      <c r="CA31" s="27">
        <v>127971.08386335323</v>
      </c>
      <c r="CB31" s="17">
        <f t="shared" si="37"/>
        <v>4</v>
      </c>
      <c r="CC31" s="8">
        <v>10</v>
      </c>
      <c r="CD31" s="8">
        <f t="shared" si="38"/>
        <v>6</v>
      </c>
      <c r="CE31" s="28">
        <v>280.78351762266755</v>
      </c>
      <c r="CF31" s="28">
        <v>1006.6245767490656</v>
      </c>
      <c r="CG31" s="17">
        <f t="shared" si="39"/>
        <v>6</v>
      </c>
      <c r="CH31" s="29">
        <v>29452.7</v>
      </c>
      <c r="CI31" s="29">
        <v>32100</v>
      </c>
      <c r="CJ31" s="17">
        <f t="shared" si="40"/>
        <v>6</v>
      </c>
      <c r="CK31" s="30">
        <v>623382</v>
      </c>
      <c r="CL31" s="30">
        <v>688651</v>
      </c>
      <c r="CM31" s="17">
        <f t="shared" si="41"/>
        <v>6</v>
      </c>
      <c r="CN31" s="17">
        <v>0</v>
      </c>
      <c r="CO31" s="17">
        <v>0</v>
      </c>
      <c r="CP31" s="31">
        <f t="shared" si="42"/>
        <v>103.5</v>
      </c>
      <c r="CQ31" s="32">
        <f>RANK(CP31,CP$4:CP$33,0)</f>
        <v>2</v>
      </c>
    </row>
    <row r="32" spans="1:95" s="9" customFormat="1" ht="15.75" x14ac:dyDescent="0.25">
      <c r="A32" s="19" t="s">
        <v>69</v>
      </c>
      <c r="B32" s="8" t="s">
        <v>77</v>
      </c>
      <c r="C32" s="8">
        <f t="shared" si="1"/>
        <v>4</v>
      </c>
      <c r="D32" s="8" t="s">
        <v>77</v>
      </c>
      <c r="E32" s="8">
        <f t="shared" si="2"/>
        <v>4</v>
      </c>
      <c r="F32" s="8">
        <v>4</v>
      </c>
      <c r="G32" s="8">
        <f t="shared" si="3"/>
        <v>2</v>
      </c>
      <c r="H32" s="8">
        <v>3</v>
      </c>
      <c r="I32" s="8">
        <f t="shared" si="4"/>
        <v>1.5</v>
      </c>
      <c r="J32" s="8" t="s">
        <v>77</v>
      </c>
      <c r="K32" s="8">
        <f t="shared" si="5"/>
        <v>4</v>
      </c>
      <c r="L32" s="8" t="s">
        <v>77</v>
      </c>
      <c r="M32" s="8">
        <f t="shared" si="6"/>
        <v>0.5</v>
      </c>
      <c r="N32" s="8" t="s">
        <v>77</v>
      </c>
      <c r="O32" s="8">
        <f t="shared" si="43"/>
        <v>0.5</v>
      </c>
      <c r="P32" s="8" t="s">
        <v>77</v>
      </c>
      <c r="Q32" s="8">
        <f t="shared" si="7"/>
        <v>0.5</v>
      </c>
      <c r="R32" s="8" t="s">
        <v>77</v>
      </c>
      <c r="S32" s="8">
        <f t="shared" si="8"/>
        <v>0.5</v>
      </c>
      <c r="T32" s="8" t="s">
        <v>77</v>
      </c>
      <c r="U32" s="8">
        <f t="shared" si="9"/>
        <v>4</v>
      </c>
      <c r="V32" s="8" t="s">
        <v>77</v>
      </c>
      <c r="W32" s="8">
        <f t="shared" si="10"/>
        <v>0.5</v>
      </c>
      <c r="X32" s="8">
        <v>0</v>
      </c>
      <c r="Y32" s="8">
        <f t="shared" si="11"/>
        <v>0</v>
      </c>
      <c r="Z32" s="8" t="s">
        <v>77</v>
      </c>
      <c r="AA32" s="8">
        <f t="shared" si="12"/>
        <v>4</v>
      </c>
      <c r="AB32" s="8"/>
      <c r="AC32" s="8">
        <f t="shared" si="13"/>
        <v>0</v>
      </c>
      <c r="AD32" s="8" t="s">
        <v>77</v>
      </c>
      <c r="AE32" s="8">
        <f t="shared" si="14"/>
        <v>4</v>
      </c>
      <c r="AF32" s="8" t="s">
        <v>77</v>
      </c>
      <c r="AG32" s="8">
        <f t="shared" si="15"/>
        <v>4</v>
      </c>
      <c r="AH32" s="8">
        <v>9</v>
      </c>
      <c r="AI32" s="8">
        <f t="shared" si="16"/>
        <v>4.5</v>
      </c>
      <c r="AJ32" s="8" t="s">
        <v>77</v>
      </c>
      <c r="AK32" s="8">
        <f t="shared" si="17"/>
        <v>4</v>
      </c>
      <c r="AL32" s="21" t="s">
        <v>78</v>
      </c>
      <c r="AM32" s="8">
        <f t="shared" si="18"/>
        <v>4</v>
      </c>
      <c r="AN32" s="33">
        <v>0</v>
      </c>
      <c r="AO32" s="18">
        <f t="shared" si="19"/>
        <v>-2</v>
      </c>
      <c r="AP32" s="16">
        <v>35.319899999999997</v>
      </c>
      <c r="AQ32" s="18">
        <f t="shared" si="20"/>
        <v>4</v>
      </c>
      <c r="AR32" s="16">
        <v>0</v>
      </c>
      <c r="AS32" s="18">
        <f t="shared" si="21"/>
        <v>-2</v>
      </c>
      <c r="AT32" s="16">
        <v>2.2940999999999998</v>
      </c>
      <c r="AU32" s="18">
        <f t="shared" si="22"/>
        <v>0</v>
      </c>
      <c r="AV32" s="16">
        <v>79.491</v>
      </c>
      <c r="AW32" s="18">
        <f t="shared" si="23"/>
        <v>4</v>
      </c>
      <c r="AX32" s="23">
        <v>0.16474464579901152</v>
      </c>
      <c r="AY32" s="8">
        <f t="shared" si="24"/>
        <v>2</v>
      </c>
      <c r="AZ32" s="8" t="s">
        <v>77</v>
      </c>
      <c r="BA32" s="8">
        <f t="shared" si="25"/>
        <v>4</v>
      </c>
      <c r="BB32" s="8" t="s">
        <v>77</v>
      </c>
      <c r="BC32" s="8">
        <f t="shared" si="26"/>
        <v>0.5</v>
      </c>
      <c r="BD32" s="8" t="s">
        <v>77</v>
      </c>
      <c r="BE32" s="8">
        <f t="shared" si="27"/>
        <v>0.5</v>
      </c>
      <c r="BF32" s="8" t="s">
        <v>77</v>
      </c>
      <c r="BG32" s="8">
        <f t="shared" si="28"/>
        <v>0.5</v>
      </c>
      <c r="BH32" s="8" t="s">
        <v>77</v>
      </c>
      <c r="BI32" s="8">
        <f t="shared" si="29"/>
        <v>0.5</v>
      </c>
      <c r="BJ32" s="8" t="s">
        <v>77</v>
      </c>
      <c r="BK32" s="8">
        <f t="shared" si="30"/>
        <v>0.5</v>
      </c>
      <c r="BL32" s="8" t="s">
        <v>77</v>
      </c>
      <c r="BM32" s="8">
        <f t="shared" si="31"/>
        <v>4</v>
      </c>
      <c r="BN32" s="8">
        <v>3</v>
      </c>
      <c r="BO32" s="8">
        <f t="shared" si="32"/>
        <v>1.5</v>
      </c>
      <c r="BP32" s="24">
        <v>192934</v>
      </c>
      <c r="BQ32" s="24">
        <v>97175.2</v>
      </c>
      <c r="BR32" s="17">
        <f t="shared" si="33"/>
        <v>-2</v>
      </c>
      <c r="BS32" s="8">
        <v>1</v>
      </c>
      <c r="BT32" s="8">
        <f t="shared" si="34"/>
        <v>2</v>
      </c>
      <c r="BU32" s="8">
        <v>0</v>
      </c>
      <c r="BV32" s="8">
        <f t="shared" si="35"/>
        <v>0</v>
      </c>
      <c r="BW32" s="25">
        <v>247.78399999999999</v>
      </c>
      <c r="BX32" s="26">
        <v>169.46</v>
      </c>
      <c r="BY32" s="8">
        <f t="shared" si="36"/>
        <v>-2</v>
      </c>
      <c r="BZ32" s="27">
        <v>35265.132008306144</v>
      </c>
      <c r="CA32" s="27">
        <v>31919.179153878555</v>
      </c>
      <c r="CB32" s="17">
        <f t="shared" si="37"/>
        <v>-2</v>
      </c>
      <c r="CC32" s="8">
        <v>2</v>
      </c>
      <c r="CD32" s="8">
        <f t="shared" si="38"/>
        <v>0</v>
      </c>
      <c r="CE32" s="28">
        <v>828.27054286561849</v>
      </c>
      <c r="CF32" s="28">
        <v>667.60546428356497</v>
      </c>
      <c r="CG32" s="17">
        <f t="shared" si="39"/>
        <v>-2</v>
      </c>
      <c r="CH32" s="29">
        <v>26345.7</v>
      </c>
      <c r="CI32" s="29">
        <v>28112.400000000001</v>
      </c>
      <c r="CJ32" s="17">
        <f t="shared" si="40"/>
        <v>6</v>
      </c>
      <c r="CK32" s="30">
        <v>186770</v>
      </c>
      <c r="CL32" s="30">
        <v>189897</v>
      </c>
      <c r="CM32" s="17">
        <f t="shared" si="41"/>
        <v>4</v>
      </c>
      <c r="CN32" s="17">
        <v>0</v>
      </c>
      <c r="CO32" s="17">
        <v>0</v>
      </c>
      <c r="CP32" s="31">
        <f t="shared" si="42"/>
        <v>68.5</v>
      </c>
      <c r="CQ32" s="32">
        <f>RANK(CP32,CP$4:CP$33,0)</f>
        <v>26</v>
      </c>
    </row>
    <row r="33" spans="1:95" s="9" customFormat="1" ht="15.75" x14ac:dyDescent="0.25">
      <c r="A33" s="19" t="s">
        <v>70</v>
      </c>
      <c r="B33" s="8" t="s">
        <v>77</v>
      </c>
      <c r="C33" s="8">
        <f t="shared" si="1"/>
        <v>4</v>
      </c>
      <c r="D33" s="8" t="s">
        <v>77</v>
      </c>
      <c r="E33" s="8">
        <f t="shared" si="2"/>
        <v>4</v>
      </c>
      <c r="F33" s="8">
        <v>7</v>
      </c>
      <c r="G33" s="8">
        <f t="shared" si="3"/>
        <v>3.5</v>
      </c>
      <c r="H33" s="8">
        <v>1</v>
      </c>
      <c r="I33" s="8">
        <f t="shared" si="4"/>
        <v>0.5</v>
      </c>
      <c r="J33" s="8" t="s">
        <v>77</v>
      </c>
      <c r="K33" s="8">
        <f t="shared" si="5"/>
        <v>4</v>
      </c>
      <c r="L33" s="8" t="s">
        <v>77</v>
      </c>
      <c r="M33" s="8">
        <f t="shared" si="6"/>
        <v>0.5</v>
      </c>
      <c r="N33" s="8" t="s">
        <v>77</v>
      </c>
      <c r="O33" s="8">
        <f t="shared" si="43"/>
        <v>0.5</v>
      </c>
      <c r="P33" s="8" t="s">
        <v>77</v>
      </c>
      <c r="Q33" s="8">
        <f t="shared" si="7"/>
        <v>0.5</v>
      </c>
      <c r="R33" s="8" t="s">
        <v>77</v>
      </c>
      <c r="S33" s="8">
        <f t="shared" si="8"/>
        <v>0.5</v>
      </c>
      <c r="T33" s="8" t="s">
        <v>77</v>
      </c>
      <c r="U33" s="8">
        <f t="shared" si="9"/>
        <v>4</v>
      </c>
      <c r="V33" s="8" t="s">
        <v>77</v>
      </c>
      <c r="W33" s="8">
        <f t="shared" si="10"/>
        <v>0.5</v>
      </c>
      <c r="X33" s="8">
        <v>2</v>
      </c>
      <c r="Y33" s="8">
        <f t="shared" si="11"/>
        <v>2</v>
      </c>
      <c r="Z33" s="8" t="s">
        <v>77</v>
      </c>
      <c r="AA33" s="8">
        <f t="shared" si="12"/>
        <v>4</v>
      </c>
      <c r="AB33" s="8"/>
      <c r="AC33" s="8">
        <f t="shared" si="13"/>
        <v>0</v>
      </c>
      <c r="AD33" s="8" t="s">
        <v>77</v>
      </c>
      <c r="AE33" s="8">
        <f t="shared" si="14"/>
        <v>4</v>
      </c>
      <c r="AF33" s="8" t="s">
        <v>77</v>
      </c>
      <c r="AG33" s="8">
        <f t="shared" si="15"/>
        <v>4</v>
      </c>
      <c r="AH33" s="8">
        <v>2</v>
      </c>
      <c r="AI33" s="8">
        <f t="shared" si="16"/>
        <v>1</v>
      </c>
      <c r="AJ33" s="8" t="s">
        <v>77</v>
      </c>
      <c r="AK33" s="8">
        <f t="shared" si="17"/>
        <v>4</v>
      </c>
      <c r="AL33" s="21" t="s">
        <v>78</v>
      </c>
      <c r="AM33" s="8">
        <f t="shared" si="18"/>
        <v>4</v>
      </c>
      <c r="AN33" s="33">
        <v>0</v>
      </c>
      <c r="AO33" s="18">
        <f t="shared" si="19"/>
        <v>-2</v>
      </c>
      <c r="AP33" s="16">
        <v>82.873900000000006</v>
      </c>
      <c r="AQ33" s="18">
        <f t="shared" si="20"/>
        <v>4</v>
      </c>
      <c r="AR33" s="16">
        <v>0</v>
      </c>
      <c r="AS33" s="18">
        <f t="shared" si="21"/>
        <v>-2</v>
      </c>
      <c r="AT33" s="16">
        <v>2.625</v>
      </c>
      <c r="AU33" s="18">
        <f t="shared" si="22"/>
        <v>0</v>
      </c>
      <c r="AV33" s="16">
        <v>47.133200000000002</v>
      </c>
      <c r="AW33" s="18">
        <f t="shared" si="23"/>
        <v>4</v>
      </c>
      <c r="AX33" s="23">
        <v>0.32679738562091504</v>
      </c>
      <c r="AY33" s="8">
        <f t="shared" si="24"/>
        <v>2</v>
      </c>
      <c r="AZ33" s="8" t="s">
        <v>77</v>
      </c>
      <c r="BA33" s="8">
        <f t="shared" si="25"/>
        <v>4</v>
      </c>
      <c r="BB33" s="8" t="s">
        <v>77</v>
      </c>
      <c r="BC33" s="8">
        <f t="shared" si="26"/>
        <v>0.5</v>
      </c>
      <c r="BD33" s="8" t="s">
        <v>77</v>
      </c>
      <c r="BE33" s="8">
        <f t="shared" si="27"/>
        <v>0.5</v>
      </c>
      <c r="BF33" s="8" t="s">
        <v>77</v>
      </c>
      <c r="BG33" s="8">
        <f t="shared" si="28"/>
        <v>0.5</v>
      </c>
      <c r="BH33" s="8" t="s">
        <v>77</v>
      </c>
      <c r="BI33" s="8">
        <f t="shared" si="29"/>
        <v>0.5</v>
      </c>
      <c r="BJ33" s="8" t="s">
        <v>77</v>
      </c>
      <c r="BK33" s="8">
        <f t="shared" si="30"/>
        <v>0.5</v>
      </c>
      <c r="BL33" s="8" t="s">
        <v>77</v>
      </c>
      <c r="BM33" s="8">
        <f t="shared" si="31"/>
        <v>4</v>
      </c>
      <c r="BN33" s="8">
        <v>3</v>
      </c>
      <c r="BO33" s="8">
        <f t="shared" si="32"/>
        <v>1.5</v>
      </c>
      <c r="BP33" s="24">
        <v>291912.59999999998</v>
      </c>
      <c r="BQ33" s="24">
        <v>259324.2</v>
      </c>
      <c r="BR33" s="17">
        <f t="shared" si="33"/>
        <v>-2</v>
      </c>
      <c r="BS33" s="8">
        <v>6</v>
      </c>
      <c r="BT33" s="8">
        <f t="shared" si="34"/>
        <v>6</v>
      </c>
      <c r="BU33" s="8">
        <v>0</v>
      </c>
      <c r="BV33" s="8">
        <f t="shared" si="35"/>
        <v>0</v>
      </c>
      <c r="BW33" s="25">
        <v>247.78399999999999</v>
      </c>
      <c r="BX33" s="26">
        <v>180</v>
      </c>
      <c r="BY33" s="8">
        <f t="shared" si="36"/>
        <v>-2</v>
      </c>
      <c r="BZ33" s="27">
        <v>38554.449742693927</v>
      </c>
      <c r="CA33" s="27">
        <v>41008.383635144201</v>
      </c>
      <c r="CB33" s="17">
        <f t="shared" si="37"/>
        <v>4</v>
      </c>
      <c r="CC33" s="8">
        <v>10</v>
      </c>
      <c r="CD33" s="8">
        <f t="shared" si="38"/>
        <v>6</v>
      </c>
      <c r="CE33" s="28">
        <v>34</v>
      </c>
      <c r="CF33" s="28">
        <v>133.37644917121779</v>
      </c>
      <c r="CG33" s="17">
        <f t="shared" si="39"/>
        <v>6</v>
      </c>
      <c r="CH33" s="29">
        <v>32302.6</v>
      </c>
      <c r="CI33" s="29">
        <v>35560.9</v>
      </c>
      <c r="CJ33" s="17">
        <f t="shared" si="40"/>
        <v>6</v>
      </c>
      <c r="CK33" s="30">
        <v>281316</v>
      </c>
      <c r="CL33" s="30">
        <v>300903</v>
      </c>
      <c r="CM33" s="17">
        <f t="shared" si="41"/>
        <v>6</v>
      </c>
      <c r="CN33" s="17">
        <v>0</v>
      </c>
      <c r="CO33" s="17">
        <v>0</v>
      </c>
      <c r="CP33" s="31">
        <f t="shared" si="42"/>
        <v>93.5</v>
      </c>
      <c r="CQ33" s="32">
        <f>RANK(CP33,CP$4:CP$33,0)</f>
        <v>10</v>
      </c>
    </row>
    <row r="34" spans="1:95" s="9" customFormat="1" ht="15.6" customHeight="1" x14ac:dyDescent="0.25">
      <c r="A34" s="46" t="s">
        <v>83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</row>
    <row r="35" spans="1:95" s="9" customFormat="1" ht="15.75" x14ac:dyDescent="0.25">
      <c r="A35" s="19" t="s">
        <v>71</v>
      </c>
      <c r="B35" s="8" t="s">
        <v>77</v>
      </c>
      <c r="C35" s="8">
        <f t="shared" si="1"/>
        <v>4</v>
      </c>
      <c r="D35" s="8" t="s">
        <v>77</v>
      </c>
      <c r="E35" s="8">
        <f t="shared" si="2"/>
        <v>4</v>
      </c>
      <c r="F35" s="8">
        <v>11</v>
      </c>
      <c r="G35" s="8">
        <f t="shared" si="3"/>
        <v>5.5</v>
      </c>
      <c r="H35" s="8">
        <v>5</v>
      </c>
      <c r="I35" s="8">
        <f t="shared" si="4"/>
        <v>2.5</v>
      </c>
      <c r="J35" s="8" t="s">
        <v>77</v>
      </c>
      <c r="K35" s="8">
        <f t="shared" si="5"/>
        <v>4</v>
      </c>
      <c r="L35" s="8" t="s">
        <v>77</v>
      </c>
      <c r="M35" s="8">
        <f t="shared" si="6"/>
        <v>0.5</v>
      </c>
      <c r="N35" s="8" t="s">
        <v>77</v>
      </c>
      <c r="O35" s="8">
        <f t="shared" si="43"/>
        <v>0.5</v>
      </c>
      <c r="P35" s="8" t="s">
        <v>77</v>
      </c>
      <c r="Q35" s="8">
        <f t="shared" si="7"/>
        <v>0.5</v>
      </c>
      <c r="R35" s="8" t="s">
        <v>77</v>
      </c>
      <c r="S35" s="8">
        <f t="shared" si="8"/>
        <v>0.5</v>
      </c>
      <c r="T35" s="8" t="s">
        <v>77</v>
      </c>
      <c r="U35" s="8">
        <f t="shared" si="9"/>
        <v>4</v>
      </c>
      <c r="V35" s="8" t="s">
        <v>77</v>
      </c>
      <c r="W35" s="8">
        <f t="shared" si="10"/>
        <v>0.5</v>
      </c>
      <c r="X35" s="8">
        <v>3</v>
      </c>
      <c r="Y35" s="8">
        <f t="shared" si="11"/>
        <v>3</v>
      </c>
      <c r="Z35" s="8" t="s">
        <v>77</v>
      </c>
      <c r="AA35" s="8">
        <f t="shared" si="12"/>
        <v>4</v>
      </c>
      <c r="AB35" s="8"/>
      <c r="AC35" s="8">
        <f t="shared" si="13"/>
        <v>0</v>
      </c>
      <c r="AD35" s="8" t="s">
        <v>77</v>
      </c>
      <c r="AE35" s="8">
        <f t="shared" si="14"/>
        <v>4</v>
      </c>
      <c r="AF35" s="8" t="s">
        <v>77</v>
      </c>
      <c r="AG35" s="8">
        <f t="shared" si="15"/>
        <v>4</v>
      </c>
      <c r="AH35" s="8">
        <v>0</v>
      </c>
      <c r="AI35" s="8">
        <f t="shared" si="16"/>
        <v>0</v>
      </c>
      <c r="AJ35" s="8" t="s">
        <v>77</v>
      </c>
      <c r="AK35" s="8">
        <f t="shared" si="17"/>
        <v>4</v>
      </c>
      <c r="AL35" s="21">
        <v>2</v>
      </c>
      <c r="AM35" s="8">
        <f t="shared" si="18"/>
        <v>-2</v>
      </c>
      <c r="AN35" s="16">
        <v>13.1083</v>
      </c>
      <c r="AO35" s="18">
        <f t="shared" si="19"/>
        <v>-2</v>
      </c>
      <c r="AP35" s="16">
        <v>68.514300000000006</v>
      </c>
      <c r="AQ35" s="18">
        <f t="shared" si="20"/>
        <v>4</v>
      </c>
      <c r="AR35" s="16">
        <v>2.75</v>
      </c>
      <c r="AS35" s="18">
        <f t="shared" si="21"/>
        <v>0</v>
      </c>
      <c r="AT35" s="16">
        <v>4.5068999999999999</v>
      </c>
      <c r="AU35" s="18">
        <f t="shared" si="22"/>
        <v>4</v>
      </c>
      <c r="AV35" s="16">
        <v>28.3704</v>
      </c>
      <c r="AW35" s="18">
        <f t="shared" si="23"/>
        <v>4</v>
      </c>
      <c r="AX35" s="23">
        <v>5.6702025072324016</v>
      </c>
      <c r="AY35" s="8">
        <f t="shared" si="24"/>
        <v>2</v>
      </c>
      <c r="AZ35" s="8" t="s">
        <v>77</v>
      </c>
      <c r="BA35" s="8">
        <f t="shared" si="25"/>
        <v>4</v>
      </c>
      <c r="BB35" s="8" t="s">
        <v>77</v>
      </c>
      <c r="BC35" s="8">
        <f t="shared" si="26"/>
        <v>0.5</v>
      </c>
      <c r="BD35" s="8" t="s">
        <v>77</v>
      </c>
      <c r="BE35" s="8">
        <f t="shared" si="27"/>
        <v>0.5</v>
      </c>
      <c r="BF35" s="8" t="s">
        <v>77</v>
      </c>
      <c r="BG35" s="8">
        <f t="shared" si="28"/>
        <v>0.5</v>
      </c>
      <c r="BH35" s="8" t="s">
        <v>77</v>
      </c>
      <c r="BI35" s="8">
        <f t="shared" si="29"/>
        <v>0.5</v>
      </c>
      <c r="BJ35" s="8" t="s">
        <v>77</v>
      </c>
      <c r="BK35" s="8">
        <f t="shared" si="30"/>
        <v>0.5</v>
      </c>
      <c r="BL35" s="8" t="s">
        <v>77</v>
      </c>
      <c r="BM35" s="8">
        <f t="shared" si="31"/>
        <v>4</v>
      </c>
      <c r="BN35" s="8">
        <v>5</v>
      </c>
      <c r="BO35" s="8">
        <f t="shared" si="32"/>
        <v>2.5</v>
      </c>
      <c r="BP35" s="24">
        <v>2649620.7999999998</v>
      </c>
      <c r="BQ35" s="24">
        <v>2561101</v>
      </c>
      <c r="BR35" s="17">
        <f t="shared" si="33"/>
        <v>-2</v>
      </c>
      <c r="BS35" s="8">
        <v>3</v>
      </c>
      <c r="BT35" s="8">
        <f t="shared" si="34"/>
        <v>2</v>
      </c>
      <c r="BU35" s="8">
        <v>3</v>
      </c>
      <c r="BV35" s="8">
        <f t="shared" si="35"/>
        <v>4</v>
      </c>
      <c r="BW35" s="25">
        <v>247.78399999999999</v>
      </c>
      <c r="BX35" s="26">
        <v>481.77</v>
      </c>
      <c r="BY35" s="8">
        <f t="shared" si="36"/>
        <v>4</v>
      </c>
      <c r="BZ35" s="27">
        <v>311899.10000575072</v>
      </c>
      <c r="CA35" s="27">
        <v>279858.2284836956</v>
      </c>
      <c r="CB35" s="17">
        <f t="shared" si="37"/>
        <v>-2</v>
      </c>
      <c r="CC35" s="8">
        <v>13</v>
      </c>
      <c r="CD35" s="8">
        <f t="shared" si="38"/>
        <v>6</v>
      </c>
      <c r="CE35" s="28">
        <v>961.85327889278665</v>
      </c>
      <c r="CF35" s="28">
        <v>1570.19647357596</v>
      </c>
      <c r="CG35" s="17">
        <f t="shared" si="39"/>
        <v>6</v>
      </c>
      <c r="CH35" s="29">
        <v>36175.1</v>
      </c>
      <c r="CI35" s="8">
        <v>39778.699999999997</v>
      </c>
      <c r="CJ35" s="17">
        <f t="shared" si="40"/>
        <v>6</v>
      </c>
      <c r="CK35" s="30">
        <v>3195578</v>
      </c>
      <c r="CL35" s="30">
        <v>3289804</v>
      </c>
      <c r="CM35" s="17">
        <f t="shared" si="41"/>
        <v>4</v>
      </c>
      <c r="CN35" s="17">
        <v>0</v>
      </c>
      <c r="CO35" s="17">
        <v>0</v>
      </c>
      <c r="CP35" s="31">
        <f>SUM(C35,E35,G35,I35,K35,M35,O35,Q35,S35,U35,W35,Y35,AA35,AC35,AE35,AG35,AI35,AK35,AM35,AO35,AQ35,AS35,AU35,AW35,AY35,BA35,BC35,BE35,BG35,BI35,BK35,BM35,BO35,BR35,BT35,BV35,BY35,CB35,CD35,CG35,CJ35,CM35)</f>
        <v>96.5</v>
      </c>
      <c r="CQ35" s="32">
        <f>RANK(CP35,CP$35:CP$39,0)</f>
        <v>2</v>
      </c>
    </row>
    <row r="36" spans="1:95" s="9" customFormat="1" ht="15.75" x14ac:dyDescent="0.25">
      <c r="A36" s="19" t="s">
        <v>72</v>
      </c>
      <c r="B36" s="8" t="s">
        <v>77</v>
      </c>
      <c r="C36" s="8">
        <f t="shared" si="1"/>
        <v>4</v>
      </c>
      <c r="D36" s="8" t="s">
        <v>77</v>
      </c>
      <c r="E36" s="8">
        <f t="shared" si="2"/>
        <v>4</v>
      </c>
      <c r="F36" s="8">
        <v>8</v>
      </c>
      <c r="G36" s="8">
        <f t="shared" si="3"/>
        <v>4</v>
      </c>
      <c r="H36" s="8">
        <v>0</v>
      </c>
      <c r="I36" s="8">
        <f t="shared" si="4"/>
        <v>0</v>
      </c>
      <c r="J36" s="8" t="s">
        <v>77</v>
      </c>
      <c r="K36" s="8">
        <f t="shared" si="5"/>
        <v>4</v>
      </c>
      <c r="L36" s="8" t="s">
        <v>77</v>
      </c>
      <c r="M36" s="8">
        <f t="shared" si="6"/>
        <v>0.5</v>
      </c>
      <c r="N36" s="8" t="s">
        <v>78</v>
      </c>
      <c r="O36" s="8">
        <f t="shared" si="43"/>
        <v>0</v>
      </c>
      <c r="P36" s="8" t="s">
        <v>77</v>
      </c>
      <c r="Q36" s="8">
        <f t="shared" si="7"/>
        <v>0.5</v>
      </c>
      <c r="R36" s="8" t="s">
        <v>77</v>
      </c>
      <c r="S36" s="8">
        <f t="shared" si="8"/>
        <v>0.5</v>
      </c>
      <c r="T36" s="8" t="s">
        <v>77</v>
      </c>
      <c r="U36" s="8">
        <f t="shared" si="9"/>
        <v>4</v>
      </c>
      <c r="V36" s="8" t="s">
        <v>77</v>
      </c>
      <c r="W36" s="8">
        <f t="shared" si="10"/>
        <v>0.5</v>
      </c>
      <c r="X36" s="8">
        <v>1</v>
      </c>
      <c r="Y36" s="8">
        <f t="shared" si="11"/>
        <v>1</v>
      </c>
      <c r="Z36" s="8" t="s">
        <v>77</v>
      </c>
      <c r="AA36" s="8">
        <f t="shared" si="12"/>
        <v>4</v>
      </c>
      <c r="AB36" s="8"/>
      <c r="AC36" s="8">
        <f t="shared" si="13"/>
        <v>0</v>
      </c>
      <c r="AD36" s="8" t="s">
        <v>77</v>
      </c>
      <c r="AE36" s="8">
        <f t="shared" si="14"/>
        <v>4</v>
      </c>
      <c r="AF36" s="8" t="s">
        <v>77</v>
      </c>
      <c r="AG36" s="8">
        <f t="shared" si="15"/>
        <v>4</v>
      </c>
      <c r="AH36" s="8">
        <v>0</v>
      </c>
      <c r="AI36" s="8">
        <f t="shared" si="16"/>
        <v>0</v>
      </c>
      <c r="AJ36" s="8" t="s">
        <v>77</v>
      </c>
      <c r="AK36" s="8">
        <f t="shared" si="17"/>
        <v>4</v>
      </c>
      <c r="AL36" s="21">
        <v>1</v>
      </c>
      <c r="AM36" s="8">
        <f t="shared" si="18"/>
        <v>0</v>
      </c>
      <c r="AN36" s="16">
        <v>25.439599999999999</v>
      </c>
      <c r="AO36" s="18">
        <f t="shared" si="19"/>
        <v>4</v>
      </c>
      <c r="AP36" s="16">
        <v>71.201099999999997</v>
      </c>
      <c r="AQ36" s="18">
        <f t="shared" si="20"/>
        <v>4</v>
      </c>
      <c r="AR36" s="16">
        <v>1.8332999999999999</v>
      </c>
      <c r="AS36" s="18">
        <f t="shared" si="21"/>
        <v>0</v>
      </c>
      <c r="AT36" s="16">
        <v>3.4340999999999999</v>
      </c>
      <c r="AU36" s="18">
        <f t="shared" si="22"/>
        <v>4</v>
      </c>
      <c r="AV36" s="16">
        <v>59.113237790042561</v>
      </c>
      <c r="AW36" s="18">
        <f t="shared" si="23"/>
        <v>4</v>
      </c>
      <c r="AX36" s="23">
        <v>7.7145612343297976E-2</v>
      </c>
      <c r="AY36" s="8">
        <f t="shared" si="24"/>
        <v>2</v>
      </c>
      <c r="AZ36" s="8" t="s">
        <v>77</v>
      </c>
      <c r="BA36" s="8">
        <f t="shared" si="25"/>
        <v>4</v>
      </c>
      <c r="BB36" s="8" t="s">
        <v>77</v>
      </c>
      <c r="BC36" s="8">
        <f t="shared" si="26"/>
        <v>0.5</v>
      </c>
      <c r="BD36" s="8" t="s">
        <v>77</v>
      </c>
      <c r="BE36" s="8">
        <f t="shared" si="27"/>
        <v>0.5</v>
      </c>
      <c r="BF36" s="8" t="s">
        <v>77</v>
      </c>
      <c r="BG36" s="8">
        <f t="shared" si="28"/>
        <v>0.5</v>
      </c>
      <c r="BH36" s="8" t="s">
        <v>77</v>
      </c>
      <c r="BI36" s="8">
        <f t="shared" si="29"/>
        <v>0.5</v>
      </c>
      <c r="BJ36" s="8" t="s">
        <v>78</v>
      </c>
      <c r="BK36" s="8">
        <f t="shared" si="30"/>
        <v>0</v>
      </c>
      <c r="BL36" s="8" t="s">
        <v>77</v>
      </c>
      <c r="BM36" s="8">
        <f t="shared" si="31"/>
        <v>4</v>
      </c>
      <c r="BN36" s="8">
        <v>0</v>
      </c>
      <c r="BO36" s="8">
        <f t="shared" si="32"/>
        <v>0</v>
      </c>
      <c r="BP36" s="24">
        <v>2084005.5</v>
      </c>
      <c r="BQ36" s="24">
        <v>1496339.8</v>
      </c>
      <c r="BR36" s="17">
        <f t="shared" si="33"/>
        <v>-2</v>
      </c>
      <c r="BS36" s="8">
        <v>4</v>
      </c>
      <c r="BT36" s="8">
        <f t="shared" si="34"/>
        <v>4</v>
      </c>
      <c r="BU36" s="8">
        <v>1</v>
      </c>
      <c r="BV36" s="8">
        <f t="shared" si="35"/>
        <v>0.5</v>
      </c>
      <c r="BW36" s="25">
        <v>247.78399999999999</v>
      </c>
      <c r="BX36" s="26">
        <v>316.35000000000002</v>
      </c>
      <c r="BY36" s="8">
        <f t="shared" si="36"/>
        <v>4</v>
      </c>
      <c r="BZ36" s="27">
        <v>197025.86154587474</v>
      </c>
      <c r="CA36" s="27">
        <v>142053.05503941694</v>
      </c>
      <c r="CB36" s="17">
        <f t="shared" si="37"/>
        <v>-2</v>
      </c>
      <c r="CC36" s="8">
        <v>2</v>
      </c>
      <c r="CD36" s="8">
        <f t="shared" si="38"/>
        <v>0</v>
      </c>
      <c r="CE36" s="28">
        <v>379.02664501276035</v>
      </c>
      <c r="CF36" s="28">
        <v>158.708</v>
      </c>
      <c r="CG36" s="17">
        <f t="shared" si="39"/>
        <v>-2</v>
      </c>
      <c r="CH36" s="29">
        <v>34013.699999999997</v>
      </c>
      <c r="CI36" s="8">
        <v>35849.199999999997</v>
      </c>
      <c r="CJ36" s="17">
        <f t="shared" si="40"/>
        <v>6</v>
      </c>
      <c r="CK36" s="30">
        <v>1292552</v>
      </c>
      <c r="CL36" s="30">
        <v>1461398</v>
      </c>
      <c r="CM36" s="17">
        <f t="shared" si="41"/>
        <v>6</v>
      </c>
      <c r="CN36" s="17">
        <v>0</v>
      </c>
      <c r="CO36" s="17">
        <v>0</v>
      </c>
      <c r="CP36" s="31">
        <f t="shared" ref="CP36:CP39" si="44">SUM(C36,E36,G36,I36,K36,M36,O36,Q36,S36,U36,W36,Y36,AA36,AC36,AE36,AG36,AI36,AK36,AM36,AO36,AQ36,AS36,AU36,AW36,AY36,BA36,BC36,BE36,BG36,BI36,BK36,BM36,BO36,BR36,BT36,BV36,BY36,CB36,CD36,CG36,CJ36,CM36)</f>
        <v>81.5</v>
      </c>
      <c r="CQ36" s="32">
        <f>RANK(CP36,CP$35:CP$39,0)</f>
        <v>4</v>
      </c>
    </row>
    <row r="37" spans="1:95" s="9" customFormat="1" ht="15.75" x14ac:dyDescent="0.25">
      <c r="A37" s="19" t="s">
        <v>73</v>
      </c>
      <c r="B37" s="8" t="s">
        <v>77</v>
      </c>
      <c r="C37" s="8">
        <f t="shared" si="1"/>
        <v>4</v>
      </c>
      <c r="D37" s="8" t="s">
        <v>77</v>
      </c>
      <c r="E37" s="8">
        <f t="shared" si="2"/>
        <v>4</v>
      </c>
      <c r="F37" s="8">
        <v>15</v>
      </c>
      <c r="G37" s="8">
        <f t="shared" si="3"/>
        <v>7.5</v>
      </c>
      <c r="H37" s="8">
        <v>2</v>
      </c>
      <c r="I37" s="8">
        <f t="shared" si="4"/>
        <v>1</v>
      </c>
      <c r="J37" s="8" t="s">
        <v>77</v>
      </c>
      <c r="K37" s="8">
        <f t="shared" si="5"/>
        <v>4</v>
      </c>
      <c r="L37" s="8" t="s">
        <v>77</v>
      </c>
      <c r="M37" s="8">
        <f t="shared" si="6"/>
        <v>0.5</v>
      </c>
      <c r="N37" s="8" t="s">
        <v>78</v>
      </c>
      <c r="O37" s="8">
        <f t="shared" si="43"/>
        <v>0</v>
      </c>
      <c r="P37" s="8" t="s">
        <v>77</v>
      </c>
      <c r="Q37" s="8">
        <f t="shared" si="7"/>
        <v>0.5</v>
      </c>
      <c r="R37" s="8" t="s">
        <v>77</v>
      </c>
      <c r="S37" s="8">
        <f t="shared" si="8"/>
        <v>0.5</v>
      </c>
      <c r="T37" s="8" t="s">
        <v>77</v>
      </c>
      <c r="U37" s="8">
        <f t="shared" si="9"/>
        <v>4</v>
      </c>
      <c r="V37" s="8" t="s">
        <v>77</v>
      </c>
      <c r="W37" s="8">
        <f t="shared" si="10"/>
        <v>0.5</v>
      </c>
      <c r="X37" s="8">
        <v>2</v>
      </c>
      <c r="Y37" s="8">
        <f t="shared" si="11"/>
        <v>2</v>
      </c>
      <c r="Z37" s="8" t="s">
        <v>77</v>
      </c>
      <c r="AA37" s="8">
        <f t="shared" si="12"/>
        <v>4</v>
      </c>
      <c r="AB37" s="8"/>
      <c r="AC37" s="8">
        <f t="shared" si="13"/>
        <v>0</v>
      </c>
      <c r="AD37" s="8" t="s">
        <v>78</v>
      </c>
      <c r="AE37" s="8">
        <f t="shared" si="14"/>
        <v>0</v>
      </c>
      <c r="AF37" s="8" t="s">
        <v>77</v>
      </c>
      <c r="AG37" s="8">
        <f t="shared" si="15"/>
        <v>4</v>
      </c>
      <c r="AH37" s="8">
        <v>0</v>
      </c>
      <c r="AI37" s="8">
        <f t="shared" si="16"/>
        <v>0</v>
      </c>
      <c r="AJ37" s="8" t="s">
        <v>77</v>
      </c>
      <c r="AK37" s="8">
        <f t="shared" si="17"/>
        <v>4</v>
      </c>
      <c r="AL37" s="21" t="s">
        <v>78</v>
      </c>
      <c r="AM37" s="8">
        <f t="shared" si="18"/>
        <v>4</v>
      </c>
      <c r="AN37" s="16">
        <v>0</v>
      </c>
      <c r="AO37" s="18">
        <f t="shared" si="19"/>
        <v>-2</v>
      </c>
      <c r="AP37" s="16">
        <v>68.397400000000005</v>
      </c>
      <c r="AQ37" s="18">
        <f t="shared" si="20"/>
        <v>4</v>
      </c>
      <c r="AR37" s="16">
        <v>0</v>
      </c>
      <c r="AS37" s="18">
        <f t="shared" si="21"/>
        <v>-2</v>
      </c>
      <c r="AT37" s="16">
        <v>3.8193000000000001</v>
      </c>
      <c r="AU37" s="18">
        <f t="shared" si="22"/>
        <v>4</v>
      </c>
      <c r="AV37" s="16">
        <v>48.974234093921972</v>
      </c>
      <c r="AW37" s="18">
        <f t="shared" si="23"/>
        <v>4</v>
      </c>
      <c r="AX37" s="23">
        <v>1.1672597864768683</v>
      </c>
      <c r="AY37" s="8">
        <f t="shared" si="24"/>
        <v>2</v>
      </c>
      <c r="AZ37" s="8" t="s">
        <v>77</v>
      </c>
      <c r="BA37" s="8">
        <f t="shared" si="25"/>
        <v>4</v>
      </c>
      <c r="BB37" s="8" t="s">
        <v>77</v>
      </c>
      <c r="BC37" s="8">
        <f t="shared" si="26"/>
        <v>0.5</v>
      </c>
      <c r="BD37" s="8" t="s">
        <v>77</v>
      </c>
      <c r="BE37" s="8">
        <f t="shared" si="27"/>
        <v>0.5</v>
      </c>
      <c r="BF37" s="8" t="s">
        <v>77</v>
      </c>
      <c r="BG37" s="8">
        <f t="shared" si="28"/>
        <v>0.5</v>
      </c>
      <c r="BH37" s="8" t="s">
        <v>78</v>
      </c>
      <c r="BI37" s="8">
        <f t="shared" si="29"/>
        <v>0</v>
      </c>
      <c r="BJ37" s="8" t="s">
        <v>78</v>
      </c>
      <c r="BK37" s="8">
        <f t="shared" si="30"/>
        <v>0</v>
      </c>
      <c r="BL37" s="8" t="s">
        <v>77</v>
      </c>
      <c r="BM37" s="8">
        <f t="shared" si="31"/>
        <v>4</v>
      </c>
      <c r="BN37" s="8">
        <v>2</v>
      </c>
      <c r="BO37" s="8">
        <f t="shared" si="32"/>
        <v>1</v>
      </c>
      <c r="BP37" s="24">
        <v>3397088.7</v>
      </c>
      <c r="BQ37" s="24">
        <v>3259686.2</v>
      </c>
      <c r="BR37" s="17">
        <f t="shared" si="33"/>
        <v>-2</v>
      </c>
      <c r="BS37" s="8">
        <v>4</v>
      </c>
      <c r="BT37" s="8">
        <f t="shared" si="34"/>
        <v>4</v>
      </c>
      <c r="BU37" s="8">
        <v>0</v>
      </c>
      <c r="BV37" s="8">
        <f t="shared" si="35"/>
        <v>0</v>
      </c>
      <c r="BW37" s="25">
        <v>247.78399999999999</v>
      </c>
      <c r="BX37" s="26">
        <v>661.76</v>
      </c>
      <c r="BY37" s="8">
        <f t="shared" si="36"/>
        <v>4</v>
      </c>
      <c r="BZ37" s="27">
        <v>459992.29405034322</v>
      </c>
      <c r="CA37" s="27">
        <v>430892</v>
      </c>
      <c r="CB37" s="17">
        <f t="shared" si="37"/>
        <v>-2</v>
      </c>
      <c r="CC37" s="8">
        <v>6</v>
      </c>
      <c r="CD37" s="8">
        <f t="shared" si="38"/>
        <v>6</v>
      </c>
      <c r="CE37" s="28">
        <v>988.47992219679634</v>
      </c>
      <c r="CF37" s="28">
        <v>1970.991</v>
      </c>
      <c r="CG37" s="17">
        <f t="shared" si="39"/>
        <v>6</v>
      </c>
      <c r="CH37" s="8">
        <v>67020.800000000003</v>
      </c>
      <c r="CI37" s="8">
        <v>77282.3</v>
      </c>
      <c r="CJ37" s="17">
        <f t="shared" si="40"/>
        <v>6</v>
      </c>
      <c r="CK37" s="30">
        <v>4185661</v>
      </c>
      <c r="CL37" s="30">
        <v>4335326</v>
      </c>
      <c r="CM37" s="17">
        <f t="shared" si="41"/>
        <v>4</v>
      </c>
      <c r="CN37" s="17">
        <v>0</v>
      </c>
      <c r="CO37" s="17">
        <v>0</v>
      </c>
      <c r="CP37" s="31">
        <f t="shared" si="44"/>
        <v>91</v>
      </c>
      <c r="CQ37" s="32">
        <f>RANK(CP37,CP$35:CP$39,0)</f>
        <v>3</v>
      </c>
    </row>
    <row r="38" spans="1:95" s="9" customFormat="1" ht="17.25" customHeight="1" x14ac:dyDescent="0.25">
      <c r="A38" s="19" t="s">
        <v>74</v>
      </c>
      <c r="B38" s="8" t="s">
        <v>77</v>
      </c>
      <c r="C38" s="8">
        <f t="shared" si="1"/>
        <v>4</v>
      </c>
      <c r="D38" s="8" t="s">
        <v>77</v>
      </c>
      <c r="E38" s="8">
        <f t="shared" si="2"/>
        <v>4</v>
      </c>
      <c r="F38" s="8">
        <v>16</v>
      </c>
      <c r="G38" s="8">
        <f t="shared" si="3"/>
        <v>8</v>
      </c>
      <c r="H38" s="8">
        <v>1</v>
      </c>
      <c r="I38" s="8">
        <f t="shared" si="4"/>
        <v>0.5</v>
      </c>
      <c r="J38" s="8" t="s">
        <v>77</v>
      </c>
      <c r="K38" s="8">
        <f t="shared" si="5"/>
        <v>4</v>
      </c>
      <c r="L38" s="8" t="s">
        <v>77</v>
      </c>
      <c r="M38" s="8">
        <f t="shared" si="6"/>
        <v>0.5</v>
      </c>
      <c r="N38" s="8" t="s">
        <v>78</v>
      </c>
      <c r="O38" s="8">
        <f t="shared" si="43"/>
        <v>0</v>
      </c>
      <c r="P38" s="8" t="s">
        <v>77</v>
      </c>
      <c r="Q38" s="8">
        <f t="shared" si="7"/>
        <v>0.5</v>
      </c>
      <c r="R38" s="8" t="s">
        <v>78</v>
      </c>
      <c r="S38" s="8">
        <f t="shared" si="8"/>
        <v>0</v>
      </c>
      <c r="T38" s="8" t="s">
        <v>77</v>
      </c>
      <c r="U38" s="8">
        <f t="shared" si="9"/>
        <v>4</v>
      </c>
      <c r="V38" s="8" t="s">
        <v>77</v>
      </c>
      <c r="W38" s="8">
        <f t="shared" si="10"/>
        <v>0.5</v>
      </c>
      <c r="X38" s="8">
        <v>3</v>
      </c>
      <c r="Y38" s="8">
        <f t="shared" si="11"/>
        <v>3</v>
      </c>
      <c r="Z38" s="8" t="s">
        <v>78</v>
      </c>
      <c r="AA38" s="8">
        <f t="shared" si="12"/>
        <v>0</v>
      </c>
      <c r="AB38" s="8"/>
      <c r="AC38" s="8">
        <f t="shared" si="13"/>
        <v>0</v>
      </c>
      <c r="AD38" s="8" t="s">
        <v>78</v>
      </c>
      <c r="AE38" s="8">
        <f t="shared" si="14"/>
        <v>0</v>
      </c>
      <c r="AF38" s="8" t="s">
        <v>77</v>
      </c>
      <c r="AG38" s="8">
        <f t="shared" si="15"/>
        <v>4</v>
      </c>
      <c r="AH38" s="8">
        <v>48</v>
      </c>
      <c r="AI38" s="8">
        <f t="shared" si="16"/>
        <v>24</v>
      </c>
      <c r="AJ38" s="8" t="s">
        <v>77</v>
      </c>
      <c r="AK38" s="8">
        <f t="shared" si="17"/>
        <v>4</v>
      </c>
      <c r="AL38" s="21">
        <v>4</v>
      </c>
      <c r="AM38" s="8">
        <f t="shared" si="18"/>
        <v>-2</v>
      </c>
      <c r="AN38" s="16">
        <v>47.035299999999999</v>
      </c>
      <c r="AO38" s="18">
        <f t="shared" si="19"/>
        <v>4</v>
      </c>
      <c r="AP38" s="16">
        <v>59.955399999999997</v>
      </c>
      <c r="AQ38" s="18">
        <f t="shared" si="20"/>
        <v>4</v>
      </c>
      <c r="AR38" s="16">
        <v>3.5053000000000001</v>
      </c>
      <c r="AS38" s="18">
        <f t="shared" si="21"/>
        <v>4</v>
      </c>
      <c r="AT38" s="16">
        <v>4.0007000000000001</v>
      </c>
      <c r="AU38" s="18">
        <f t="shared" si="22"/>
        <v>4</v>
      </c>
      <c r="AV38" s="16">
        <v>28.027699999999999</v>
      </c>
      <c r="AW38" s="18">
        <f t="shared" si="23"/>
        <v>4</v>
      </c>
      <c r="AX38" s="23">
        <v>13.774634435940786</v>
      </c>
      <c r="AY38" s="8">
        <f t="shared" si="24"/>
        <v>0</v>
      </c>
      <c r="AZ38" s="8" t="s">
        <v>77</v>
      </c>
      <c r="BA38" s="8">
        <f t="shared" si="25"/>
        <v>4</v>
      </c>
      <c r="BB38" s="8" t="s">
        <v>77</v>
      </c>
      <c r="BC38" s="8">
        <f t="shared" si="26"/>
        <v>0.5</v>
      </c>
      <c r="BD38" s="8" t="s">
        <v>77</v>
      </c>
      <c r="BE38" s="8">
        <f t="shared" si="27"/>
        <v>0.5</v>
      </c>
      <c r="BF38" s="8" t="s">
        <v>78</v>
      </c>
      <c r="BG38" s="8">
        <f t="shared" si="28"/>
        <v>0</v>
      </c>
      <c r="BH38" s="8" t="s">
        <v>77</v>
      </c>
      <c r="BI38" s="8">
        <f t="shared" si="29"/>
        <v>0.5</v>
      </c>
      <c r="BJ38" s="8" t="s">
        <v>77</v>
      </c>
      <c r="BK38" s="8">
        <f t="shared" si="30"/>
        <v>0.5</v>
      </c>
      <c r="BL38" s="8" t="s">
        <v>77</v>
      </c>
      <c r="BM38" s="8">
        <f t="shared" si="31"/>
        <v>4</v>
      </c>
      <c r="BN38" s="8">
        <v>0</v>
      </c>
      <c r="BO38" s="8">
        <f t="shared" si="32"/>
        <v>0</v>
      </c>
      <c r="BP38" s="24">
        <v>131948126.40000001</v>
      </c>
      <c r="BQ38" s="24">
        <v>130189138.09999999</v>
      </c>
      <c r="BR38" s="17">
        <f t="shared" si="33"/>
        <v>-2</v>
      </c>
      <c r="BS38" s="8">
        <v>0</v>
      </c>
      <c r="BT38" s="8">
        <f t="shared" si="34"/>
        <v>0</v>
      </c>
      <c r="BU38" s="8">
        <v>18</v>
      </c>
      <c r="BV38" s="8">
        <f t="shared" si="35"/>
        <v>4</v>
      </c>
      <c r="BW38" s="25">
        <v>247.78399999999999</v>
      </c>
      <c r="BX38" s="26">
        <v>655.78</v>
      </c>
      <c r="BY38" s="8">
        <f t="shared" si="36"/>
        <v>4</v>
      </c>
      <c r="BZ38" s="27">
        <v>1019707.2873241222</v>
      </c>
      <c r="CA38" s="27">
        <v>1031588</v>
      </c>
      <c r="CB38" s="17">
        <f t="shared" si="37"/>
        <v>2</v>
      </c>
      <c r="CC38" s="8">
        <v>11</v>
      </c>
      <c r="CD38" s="8">
        <f t="shared" si="38"/>
        <v>6</v>
      </c>
      <c r="CE38" s="28">
        <v>4095.4142598104977</v>
      </c>
      <c r="CF38" s="28">
        <v>3616.893</v>
      </c>
      <c r="CG38" s="17">
        <f t="shared" si="39"/>
        <v>-2</v>
      </c>
      <c r="CH38" s="8">
        <v>48843.6</v>
      </c>
      <c r="CI38" s="8">
        <v>51463.7</v>
      </c>
      <c r="CJ38" s="17">
        <f t="shared" si="40"/>
        <v>6</v>
      </c>
      <c r="CK38" s="30">
        <v>106340983</v>
      </c>
      <c r="CL38" s="30">
        <v>108178959</v>
      </c>
      <c r="CM38" s="17">
        <f t="shared" si="41"/>
        <v>4</v>
      </c>
      <c r="CN38" s="17">
        <v>0</v>
      </c>
      <c r="CO38" s="17">
        <v>0</v>
      </c>
      <c r="CP38" s="31">
        <f t="shared" si="44"/>
        <v>111</v>
      </c>
      <c r="CQ38" s="32">
        <f>RANK(CP38,CP$35:CP$39,0)</f>
        <v>1</v>
      </c>
    </row>
    <row r="39" spans="1:95" s="9" customFormat="1" ht="15.75" x14ac:dyDescent="0.25">
      <c r="A39" s="19" t="s">
        <v>75</v>
      </c>
      <c r="B39" s="8" t="s">
        <v>77</v>
      </c>
      <c r="C39" s="8">
        <f t="shared" si="1"/>
        <v>4</v>
      </c>
      <c r="D39" s="8" t="s">
        <v>77</v>
      </c>
      <c r="E39" s="8">
        <f t="shared" si="2"/>
        <v>4</v>
      </c>
      <c r="F39" s="8">
        <v>0</v>
      </c>
      <c r="G39" s="8">
        <f t="shared" si="3"/>
        <v>0</v>
      </c>
      <c r="H39" s="8">
        <v>1</v>
      </c>
      <c r="I39" s="8">
        <f t="shared" si="4"/>
        <v>0.5</v>
      </c>
      <c r="J39" s="8" t="s">
        <v>77</v>
      </c>
      <c r="K39" s="8">
        <f t="shared" si="5"/>
        <v>4</v>
      </c>
      <c r="L39" s="8" t="s">
        <v>77</v>
      </c>
      <c r="M39" s="8">
        <f t="shared" si="6"/>
        <v>0.5</v>
      </c>
      <c r="N39" s="8" t="s">
        <v>77</v>
      </c>
      <c r="O39" s="8">
        <f t="shared" si="43"/>
        <v>0.5</v>
      </c>
      <c r="P39" s="8" t="s">
        <v>77</v>
      </c>
      <c r="Q39" s="8">
        <f t="shared" si="7"/>
        <v>0.5</v>
      </c>
      <c r="R39" s="8" t="s">
        <v>77</v>
      </c>
      <c r="S39" s="8">
        <f t="shared" si="8"/>
        <v>0.5</v>
      </c>
      <c r="T39" s="8" t="s">
        <v>77</v>
      </c>
      <c r="U39" s="8">
        <f t="shared" si="9"/>
        <v>4</v>
      </c>
      <c r="V39" s="8" t="s">
        <v>77</v>
      </c>
      <c r="W39" s="8">
        <f t="shared" si="10"/>
        <v>0.5</v>
      </c>
      <c r="X39" s="8">
        <v>1</v>
      </c>
      <c r="Y39" s="8">
        <f t="shared" si="11"/>
        <v>1</v>
      </c>
      <c r="Z39" s="8" t="s">
        <v>78</v>
      </c>
      <c r="AA39" s="8">
        <f t="shared" si="12"/>
        <v>0</v>
      </c>
      <c r="AB39" s="8"/>
      <c r="AC39" s="8">
        <f t="shared" si="13"/>
        <v>0</v>
      </c>
      <c r="AD39" s="8" t="s">
        <v>78</v>
      </c>
      <c r="AE39" s="8">
        <f t="shared" si="14"/>
        <v>0</v>
      </c>
      <c r="AF39" s="8" t="s">
        <v>77</v>
      </c>
      <c r="AG39" s="8">
        <f t="shared" si="15"/>
        <v>4</v>
      </c>
      <c r="AH39" s="8">
        <v>0</v>
      </c>
      <c r="AI39" s="8">
        <f t="shared" si="16"/>
        <v>0</v>
      </c>
      <c r="AJ39" s="8" t="s">
        <v>77</v>
      </c>
      <c r="AK39" s="8">
        <f t="shared" si="17"/>
        <v>4</v>
      </c>
      <c r="AL39" s="21">
        <v>1</v>
      </c>
      <c r="AM39" s="8">
        <f t="shared" si="18"/>
        <v>0</v>
      </c>
      <c r="AN39" s="16">
        <v>0</v>
      </c>
      <c r="AO39" s="18">
        <f t="shared" si="19"/>
        <v>-2</v>
      </c>
      <c r="AP39" s="16">
        <v>59.364699999999999</v>
      </c>
      <c r="AQ39" s="18">
        <f t="shared" si="20"/>
        <v>4</v>
      </c>
      <c r="AR39" s="16">
        <v>0</v>
      </c>
      <c r="AS39" s="18">
        <f t="shared" si="21"/>
        <v>-2</v>
      </c>
      <c r="AT39" s="16">
        <v>3.2564000000000002</v>
      </c>
      <c r="AU39" s="18">
        <f t="shared" si="22"/>
        <v>4</v>
      </c>
      <c r="AV39" s="16">
        <v>25.668299999999999</v>
      </c>
      <c r="AW39" s="18">
        <f t="shared" si="23"/>
        <v>4</v>
      </c>
      <c r="AX39" s="23">
        <v>1.2384341637010676</v>
      </c>
      <c r="AY39" s="8">
        <f t="shared" si="24"/>
        <v>2</v>
      </c>
      <c r="AZ39" s="8" t="s">
        <v>77</v>
      </c>
      <c r="BA39" s="8">
        <f t="shared" si="25"/>
        <v>4</v>
      </c>
      <c r="BB39" s="8" t="s">
        <v>77</v>
      </c>
      <c r="BC39" s="8">
        <f t="shared" si="26"/>
        <v>0.5</v>
      </c>
      <c r="BD39" s="8" t="s">
        <v>77</v>
      </c>
      <c r="BE39" s="8">
        <f t="shared" si="27"/>
        <v>0.5</v>
      </c>
      <c r="BF39" s="8" t="s">
        <v>77</v>
      </c>
      <c r="BG39" s="8">
        <f t="shared" si="28"/>
        <v>0.5</v>
      </c>
      <c r="BH39" s="8" t="s">
        <v>77</v>
      </c>
      <c r="BI39" s="8">
        <f t="shared" si="29"/>
        <v>0.5</v>
      </c>
      <c r="BJ39" s="8" t="s">
        <v>77</v>
      </c>
      <c r="BK39" s="8">
        <f t="shared" si="30"/>
        <v>0.5</v>
      </c>
      <c r="BL39" s="8" t="s">
        <v>77</v>
      </c>
      <c r="BM39" s="8">
        <f t="shared" si="31"/>
        <v>4</v>
      </c>
      <c r="BN39" s="8">
        <v>0</v>
      </c>
      <c r="BO39" s="8">
        <f t="shared" si="32"/>
        <v>0</v>
      </c>
      <c r="BP39" s="24">
        <v>3706632.1</v>
      </c>
      <c r="BQ39" s="24">
        <v>8812694</v>
      </c>
      <c r="BR39" s="17">
        <f t="shared" si="33"/>
        <v>4</v>
      </c>
      <c r="BS39" s="8">
        <v>0</v>
      </c>
      <c r="BT39" s="8">
        <f t="shared" si="34"/>
        <v>0</v>
      </c>
      <c r="BU39" s="8">
        <v>1</v>
      </c>
      <c r="BV39" s="8">
        <f t="shared" si="35"/>
        <v>0.5</v>
      </c>
      <c r="BW39" s="25">
        <v>247.78399999999999</v>
      </c>
      <c r="BX39" s="26">
        <v>281.06</v>
      </c>
      <c r="BY39" s="8">
        <f t="shared" si="36"/>
        <v>4</v>
      </c>
      <c r="BZ39" s="27">
        <v>220994.15300363977</v>
      </c>
      <c r="CA39" s="27">
        <v>210813</v>
      </c>
      <c r="CB39" s="17">
        <f t="shared" si="37"/>
        <v>-2</v>
      </c>
      <c r="CC39" s="8">
        <v>0</v>
      </c>
      <c r="CD39" s="8">
        <f t="shared" si="38"/>
        <v>-2</v>
      </c>
      <c r="CE39" s="28">
        <v>990.00233746285096</v>
      </c>
      <c r="CF39" s="28">
        <v>131.67400000000001</v>
      </c>
      <c r="CG39" s="17">
        <f t="shared" si="39"/>
        <v>-2</v>
      </c>
      <c r="CH39" s="8">
        <v>61228.5</v>
      </c>
      <c r="CI39" s="8">
        <v>57266.6</v>
      </c>
      <c r="CJ39" s="17">
        <f t="shared" si="40"/>
        <v>-2</v>
      </c>
      <c r="CK39" s="30">
        <v>3700860</v>
      </c>
      <c r="CL39" s="30">
        <v>2281251</v>
      </c>
      <c r="CM39" s="17">
        <f t="shared" si="41"/>
        <v>0</v>
      </c>
      <c r="CN39" s="17">
        <v>0</v>
      </c>
      <c r="CO39" s="17">
        <v>0</v>
      </c>
      <c r="CP39" s="31">
        <f t="shared" si="44"/>
        <v>49</v>
      </c>
      <c r="CQ39" s="32">
        <f>RANK(CP39,CP$35:CP$39,0)</f>
        <v>5</v>
      </c>
    </row>
    <row r="40" spans="1:95" x14ac:dyDescent="0.25">
      <c r="BX40" s="20"/>
    </row>
  </sheetData>
  <mergeCells count="37">
    <mergeCell ref="AF2:AG2"/>
    <mergeCell ref="B1:AG1"/>
    <mergeCell ref="BU3:BV3"/>
    <mergeCell ref="X2:Y2"/>
    <mergeCell ref="Z2:AC2"/>
    <mergeCell ref="AZ1:BV1"/>
    <mergeCell ref="BL2:BO2"/>
    <mergeCell ref="BP2:BR2"/>
    <mergeCell ref="BS2:BT2"/>
    <mergeCell ref="BU2:BV2"/>
    <mergeCell ref="AV2:AW2"/>
    <mergeCell ref="AR2:AS2"/>
    <mergeCell ref="AH1:AY1"/>
    <mergeCell ref="A34:CQ34"/>
    <mergeCell ref="AJ2:AK2"/>
    <mergeCell ref="AL2:AM2"/>
    <mergeCell ref="AN2:AO2"/>
    <mergeCell ref="AP2:AQ2"/>
    <mergeCell ref="AT2:AU2"/>
    <mergeCell ref="AH2:AI2"/>
    <mergeCell ref="A1:A3"/>
    <mergeCell ref="B2:C2"/>
    <mergeCell ref="D2:I2"/>
    <mergeCell ref="J2:S2"/>
    <mergeCell ref="T2:W2"/>
    <mergeCell ref="AD2:AE2"/>
    <mergeCell ref="CP1:CQ2"/>
    <mergeCell ref="AX2:AY2"/>
    <mergeCell ref="AZ2:BK2"/>
    <mergeCell ref="CN2:CO2"/>
    <mergeCell ref="BW1:CO1"/>
    <mergeCell ref="BW2:BY2"/>
    <mergeCell ref="BZ2:CB2"/>
    <mergeCell ref="CC2:CD2"/>
    <mergeCell ref="CE2:CG2"/>
    <mergeCell ref="CH2:CJ2"/>
    <mergeCell ref="CK2:CM2"/>
  </mergeCells>
  <hyperlinks>
    <hyperlink ref="A35" location="'2492-2501'!A499" display="город Новосибирск*"/>
    <hyperlink ref="A37" location="'2492-2501'!A499" display="город Искитим*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37" fitToWidth="7" orientation="landscape" horizontalDpi="4294967294" verticalDpi="4294967294" r:id="rId1"/>
  <colBreaks count="6" manualBreakCount="6">
    <brk id="19" max="1048575" man="1"/>
    <brk id="37" max="1048575" man="1"/>
    <brk id="49" max="38" man="1"/>
    <brk id="67" max="38" man="1"/>
    <brk id="85" max="1048575" man="1"/>
    <brk id="9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R39"/>
  <sheetViews>
    <sheetView topLeftCell="Q7" workbookViewId="0">
      <selection activeCell="Z20" sqref="Z20"/>
    </sheetView>
  </sheetViews>
  <sheetFormatPr defaultRowHeight="15" x14ac:dyDescent="0.25"/>
  <cols>
    <col min="1" max="1" width="28.28515625" style="20" customWidth="1"/>
    <col min="2" max="2" width="13.5703125" style="20" customWidth="1"/>
    <col min="3" max="3" width="23.28515625" style="20" customWidth="1"/>
    <col min="4" max="4" width="6.7109375" style="20" customWidth="1"/>
    <col min="5" max="5" width="9.28515625" style="20" customWidth="1"/>
    <col min="6" max="6" width="7.42578125" style="20" customWidth="1"/>
    <col min="7" max="7" width="33.42578125" style="20" customWidth="1"/>
    <col min="8" max="8" width="13" style="20" customWidth="1"/>
    <col min="9" max="9" width="39.7109375" style="20" customWidth="1"/>
    <col min="10" max="10" width="9.5703125" style="20" customWidth="1"/>
    <col min="11" max="11" width="9.7109375" style="9" customWidth="1"/>
    <col min="12" max="12" width="7.28515625" style="20" customWidth="1"/>
    <col min="13" max="13" width="24.140625" style="20" customWidth="1"/>
    <col min="14" max="14" width="7.28515625" style="20" customWidth="1"/>
    <col min="15" max="15" width="24.7109375" style="20" customWidth="1"/>
    <col min="16" max="16" width="7.85546875" style="20" customWidth="1"/>
    <col min="17" max="17" width="21.5703125" style="20" customWidth="1"/>
    <col min="18" max="18" width="7.42578125" style="20" customWidth="1"/>
    <col min="19" max="19" width="26.42578125" style="20" customWidth="1"/>
    <col min="20" max="20" width="10.28515625" style="20" customWidth="1"/>
    <col min="21" max="21" width="31.28515625" style="20" customWidth="1"/>
    <col min="22" max="22" width="8.140625" style="20" customWidth="1"/>
    <col min="23" max="23" width="27.5703125" style="20" customWidth="1"/>
    <col min="24" max="24" width="7.42578125" style="20" customWidth="1"/>
    <col min="25" max="25" width="32.85546875" style="20" customWidth="1"/>
    <col min="26" max="26" width="8.28515625" style="20" customWidth="1"/>
    <col min="27" max="27" width="13.85546875" style="20" customWidth="1"/>
    <col min="28" max="28" width="7.42578125" style="20" customWidth="1"/>
    <col min="29" max="29" width="11.42578125" style="20" customWidth="1"/>
    <col min="30" max="30" width="10.140625" style="20" customWidth="1"/>
    <col min="31" max="31" width="18.28515625" style="20" customWidth="1"/>
    <col min="32" max="32" width="12.42578125" style="20" customWidth="1"/>
    <col min="33" max="33" width="23.28515625" style="20" customWidth="1"/>
    <col min="34" max="34" width="10.28515625" style="20" customWidth="1"/>
    <col min="35" max="35" width="13.140625" style="20" customWidth="1"/>
    <col min="36" max="36" width="11.7109375" style="20" customWidth="1"/>
    <col min="37" max="37" width="45.28515625" style="20" customWidth="1"/>
    <col min="38" max="38" width="9.7109375" style="20" customWidth="1"/>
    <col min="39" max="39" width="17.28515625" style="20" customWidth="1"/>
    <col min="40" max="40" width="12" style="20" customWidth="1"/>
    <col min="41" max="41" width="37.5703125" style="10" customWidth="1"/>
    <col min="42" max="42" width="13.85546875" style="10" customWidth="1"/>
    <col min="43" max="43" width="39.7109375" style="10" customWidth="1"/>
    <col min="44" max="44" width="9.7109375" style="10" customWidth="1"/>
    <col min="45" max="45" width="33.7109375" style="10" customWidth="1"/>
    <col min="46" max="46" width="14.85546875" style="10" customWidth="1"/>
    <col min="47" max="47" width="37.85546875" style="10" customWidth="1"/>
    <col min="48" max="48" width="9.42578125" style="10" customWidth="1"/>
    <col min="49" max="49" width="39.5703125" style="10" customWidth="1"/>
    <col min="50" max="50" width="11.5703125" style="10" customWidth="1"/>
    <col min="51" max="51" width="32.28515625" style="9" customWidth="1"/>
    <col min="52" max="52" width="10.140625" style="9" customWidth="1"/>
    <col min="53" max="53" width="22.7109375" style="20" customWidth="1"/>
    <col min="54" max="54" width="8.5703125" style="20" customWidth="1"/>
    <col min="55" max="55" width="21.7109375" style="20" customWidth="1"/>
    <col min="56" max="56" width="8.140625" style="20" customWidth="1"/>
    <col min="57" max="57" width="20.28515625" style="20" customWidth="1"/>
    <col min="58" max="58" width="8.5703125" style="20" customWidth="1"/>
    <col min="59" max="59" width="21.7109375" style="20" customWidth="1"/>
    <col min="60" max="60" width="8.28515625" style="20" customWidth="1"/>
    <col min="61" max="61" width="25.7109375" style="20" customWidth="1"/>
    <col min="62" max="62" width="8.5703125" style="20" customWidth="1"/>
    <col min="63" max="63" width="28" style="20" customWidth="1"/>
    <col min="64" max="64" width="9" style="20" customWidth="1"/>
    <col min="65" max="65" width="16.7109375" style="20" customWidth="1"/>
    <col min="66" max="66" width="7.7109375" style="20" customWidth="1"/>
    <col min="67" max="67" width="16.5703125" style="20" customWidth="1"/>
    <col min="68" max="68" width="7.7109375" style="20" customWidth="1"/>
    <col min="69" max="69" width="11.85546875" style="20" customWidth="1"/>
    <col min="70" max="70" width="13.5703125" style="20" customWidth="1"/>
    <col min="71" max="71" width="9.42578125" style="20" customWidth="1"/>
    <col min="72" max="72" width="27.7109375" style="9" customWidth="1"/>
    <col min="73" max="73" width="9.28515625" style="9" customWidth="1"/>
    <col min="74" max="74" width="35.42578125" style="9" customWidth="1"/>
    <col min="75" max="75" width="9.28515625" style="9" customWidth="1"/>
    <col min="76" max="76" width="10" style="20" customWidth="1"/>
    <col min="77" max="77" width="22.5703125" style="20" customWidth="1"/>
    <col min="78" max="78" width="8.140625" style="20" customWidth="1"/>
    <col min="79" max="79" width="11.140625" style="20" customWidth="1"/>
    <col min="80" max="81" width="11.42578125" style="20" customWidth="1"/>
    <col min="82" max="82" width="21.42578125" style="20" customWidth="1"/>
    <col min="83" max="83" width="10.5703125" style="20" customWidth="1"/>
    <col min="84" max="84" width="15.85546875" style="20" customWidth="1"/>
    <col min="85" max="85" width="15.28515625" style="20" customWidth="1"/>
    <col min="86" max="86" width="8.7109375" style="20" customWidth="1"/>
    <col min="87" max="87" width="13.140625" style="20" customWidth="1"/>
    <col min="88" max="88" width="11.5703125" style="20" customWidth="1"/>
    <col min="89" max="89" width="9.140625" style="20"/>
    <col min="90" max="91" width="16.7109375" style="9" customWidth="1"/>
    <col min="92" max="92" width="12.42578125" style="9" customWidth="1"/>
    <col min="93" max="93" width="18.85546875" style="9" customWidth="1"/>
    <col min="94" max="94" width="20.42578125" style="9" customWidth="1"/>
    <col min="95" max="95" width="9.140625" style="20"/>
    <col min="96" max="96" width="8.42578125" style="20" customWidth="1"/>
    <col min="97" max="16384" width="9.140625" style="20"/>
  </cols>
  <sheetData>
    <row r="1" spans="1:96" ht="19.899999999999999" customHeight="1" x14ac:dyDescent="0.25">
      <c r="A1" s="49" t="s">
        <v>2</v>
      </c>
      <c r="B1" s="72" t="s">
        <v>106</v>
      </c>
      <c r="C1" s="61" t="s">
        <v>19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3"/>
      <c r="AI1" s="69" t="s">
        <v>23</v>
      </c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1"/>
      <c r="BA1" s="66" t="s">
        <v>32</v>
      </c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8"/>
      <c r="BX1" s="42" t="s">
        <v>40</v>
      </c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4"/>
      <c r="CQ1" s="53" t="s">
        <v>81</v>
      </c>
      <c r="CR1" s="54"/>
    </row>
    <row r="2" spans="1:96" ht="176.45" customHeight="1" x14ac:dyDescent="0.25">
      <c r="A2" s="49"/>
      <c r="B2" s="73"/>
      <c r="C2" s="50" t="s">
        <v>14</v>
      </c>
      <c r="D2" s="51"/>
      <c r="E2" s="50" t="s">
        <v>13</v>
      </c>
      <c r="F2" s="52"/>
      <c r="G2" s="52"/>
      <c r="H2" s="52"/>
      <c r="I2" s="52"/>
      <c r="J2" s="51"/>
      <c r="K2" s="50" t="s">
        <v>12</v>
      </c>
      <c r="L2" s="52"/>
      <c r="M2" s="52"/>
      <c r="N2" s="52"/>
      <c r="O2" s="52"/>
      <c r="P2" s="52"/>
      <c r="Q2" s="52"/>
      <c r="R2" s="52"/>
      <c r="S2" s="52"/>
      <c r="T2" s="51"/>
      <c r="U2" s="50" t="s">
        <v>7</v>
      </c>
      <c r="V2" s="52"/>
      <c r="W2" s="52"/>
      <c r="X2" s="51"/>
      <c r="Y2" s="50" t="s">
        <v>10</v>
      </c>
      <c r="Z2" s="51"/>
      <c r="AA2" s="50" t="s">
        <v>15</v>
      </c>
      <c r="AB2" s="52"/>
      <c r="AC2" s="52"/>
      <c r="AD2" s="51"/>
      <c r="AE2" s="50" t="s">
        <v>17</v>
      </c>
      <c r="AF2" s="51"/>
      <c r="AG2" s="50" t="s">
        <v>18</v>
      </c>
      <c r="AH2" s="51"/>
      <c r="AI2" s="47" t="s">
        <v>80</v>
      </c>
      <c r="AJ2" s="48"/>
      <c r="AK2" s="47" t="s">
        <v>20</v>
      </c>
      <c r="AL2" s="48"/>
      <c r="AM2" s="47" t="s">
        <v>21</v>
      </c>
      <c r="AN2" s="48"/>
      <c r="AO2" s="47" t="s">
        <v>86</v>
      </c>
      <c r="AP2" s="48"/>
      <c r="AQ2" s="47" t="s">
        <v>103</v>
      </c>
      <c r="AR2" s="48"/>
      <c r="AS2" s="47" t="s">
        <v>87</v>
      </c>
      <c r="AT2" s="48"/>
      <c r="AU2" s="47" t="s">
        <v>88</v>
      </c>
      <c r="AV2" s="48"/>
      <c r="AW2" s="47" t="s">
        <v>89</v>
      </c>
      <c r="AX2" s="48"/>
      <c r="AY2" s="47" t="s">
        <v>22</v>
      </c>
      <c r="AZ2" s="57"/>
      <c r="BA2" s="58" t="s">
        <v>24</v>
      </c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60"/>
      <c r="BM2" s="58" t="s">
        <v>30</v>
      </c>
      <c r="BN2" s="59"/>
      <c r="BO2" s="59"/>
      <c r="BP2" s="60"/>
      <c r="BQ2" s="58" t="s">
        <v>37</v>
      </c>
      <c r="BR2" s="59"/>
      <c r="BS2" s="60"/>
      <c r="BT2" s="58" t="s">
        <v>84</v>
      </c>
      <c r="BU2" s="59"/>
      <c r="BV2" s="58" t="s">
        <v>31</v>
      </c>
      <c r="BW2" s="59"/>
      <c r="BX2" s="40" t="s">
        <v>33</v>
      </c>
      <c r="BY2" s="45"/>
      <c r="BZ2" s="41"/>
      <c r="CA2" s="40" t="s">
        <v>34</v>
      </c>
      <c r="CB2" s="45"/>
      <c r="CC2" s="41"/>
      <c r="CD2" s="40" t="s">
        <v>35</v>
      </c>
      <c r="CE2" s="41"/>
      <c r="CF2" s="40" t="s">
        <v>36</v>
      </c>
      <c r="CG2" s="45"/>
      <c r="CH2" s="41"/>
      <c r="CI2" s="40" t="s">
        <v>38</v>
      </c>
      <c r="CJ2" s="45"/>
      <c r="CK2" s="41"/>
      <c r="CL2" s="40" t="s">
        <v>39</v>
      </c>
      <c r="CM2" s="45"/>
      <c r="CN2" s="41"/>
      <c r="CO2" s="40" t="s">
        <v>101</v>
      </c>
      <c r="CP2" s="41"/>
      <c r="CQ2" s="55"/>
      <c r="CR2" s="56"/>
    </row>
    <row r="3" spans="1:96" s="1" customFormat="1" ht="153" customHeight="1" x14ac:dyDescent="0.25">
      <c r="A3" s="49"/>
      <c r="B3" s="74"/>
      <c r="C3" s="2" t="s">
        <v>90</v>
      </c>
      <c r="D3" s="2" t="s">
        <v>76</v>
      </c>
      <c r="E3" s="3" t="s">
        <v>90</v>
      </c>
      <c r="F3" s="3" t="s">
        <v>76</v>
      </c>
      <c r="G3" s="3" t="s">
        <v>0</v>
      </c>
      <c r="H3" s="3" t="s">
        <v>76</v>
      </c>
      <c r="I3" s="3" t="s">
        <v>1</v>
      </c>
      <c r="J3" s="3" t="s">
        <v>76</v>
      </c>
      <c r="K3" s="3" t="s">
        <v>91</v>
      </c>
      <c r="L3" s="3" t="s">
        <v>76</v>
      </c>
      <c r="M3" s="3" t="s">
        <v>3</v>
      </c>
      <c r="N3" s="3" t="s">
        <v>76</v>
      </c>
      <c r="O3" s="3" t="s">
        <v>4</v>
      </c>
      <c r="P3" s="3" t="s">
        <v>76</v>
      </c>
      <c r="Q3" s="3" t="s">
        <v>5</v>
      </c>
      <c r="R3" s="3" t="s">
        <v>76</v>
      </c>
      <c r="S3" s="3" t="s">
        <v>6</v>
      </c>
      <c r="T3" s="3" t="s">
        <v>76</v>
      </c>
      <c r="U3" s="3" t="s">
        <v>90</v>
      </c>
      <c r="V3" s="3" t="s">
        <v>76</v>
      </c>
      <c r="W3" s="3" t="s">
        <v>9</v>
      </c>
      <c r="X3" s="3" t="s">
        <v>76</v>
      </c>
      <c r="Y3" s="3" t="s">
        <v>11</v>
      </c>
      <c r="Z3" s="3" t="s">
        <v>76</v>
      </c>
      <c r="AA3" s="3" t="s">
        <v>8</v>
      </c>
      <c r="AB3" s="3" t="s">
        <v>76</v>
      </c>
      <c r="AC3" s="3" t="s">
        <v>16</v>
      </c>
      <c r="AD3" s="3" t="s">
        <v>76</v>
      </c>
      <c r="AE3" s="3" t="s">
        <v>8</v>
      </c>
      <c r="AF3" s="3" t="s">
        <v>76</v>
      </c>
      <c r="AG3" s="3" t="s">
        <v>8</v>
      </c>
      <c r="AH3" s="3" t="s">
        <v>76</v>
      </c>
      <c r="AI3" s="4" t="s">
        <v>92</v>
      </c>
      <c r="AJ3" s="4" t="s">
        <v>76</v>
      </c>
      <c r="AK3" s="4" t="s">
        <v>8</v>
      </c>
      <c r="AL3" s="4" t="s">
        <v>76</v>
      </c>
      <c r="AM3" s="4" t="s">
        <v>92</v>
      </c>
      <c r="AN3" s="4" t="s">
        <v>76</v>
      </c>
      <c r="AO3" s="4" t="s">
        <v>93</v>
      </c>
      <c r="AP3" s="4" t="s">
        <v>76</v>
      </c>
      <c r="AQ3" s="15" t="s">
        <v>94</v>
      </c>
      <c r="AR3" s="15" t="s">
        <v>76</v>
      </c>
      <c r="AS3" s="15" t="s">
        <v>95</v>
      </c>
      <c r="AT3" s="15" t="s">
        <v>76</v>
      </c>
      <c r="AU3" s="4" t="s">
        <v>96</v>
      </c>
      <c r="AV3" s="15" t="s">
        <v>76</v>
      </c>
      <c r="AW3" s="4" t="s">
        <v>93</v>
      </c>
      <c r="AX3" s="15" t="s">
        <v>76</v>
      </c>
      <c r="AY3" s="13" t="s">
        <v>93</v>
      </c>
      <c r="AZ3" s="13" t="s">
        <v>76</v>
      </c>
      <c r="BA3" s="5" t="s">
        <v>8</v>
      </c>
      <c r="BB3" s="5" t="s">
        <v>76</v>
      </c>
      <c r="BC3" s="5" t="s">
        <v>25</v>
      </c>
      <c r="BD3" s="5" t="s">
        <v>76</v>
      </c>
      <c r="BE3" s="5" t="s">
        <v>26</v>
      </c>
      <c r="BF3" s="5" t="s">
        <v>76</v>
      </c>
      <c r="BG3" s="5" t="s">
        <v>29</v>
      </c>
      <c r="BH3" s="5" t="s">
        <v>76</v>
      </c>
      <c r="BI3" s="5" t="s">
        <v>27</v>
      </c>
      <c r="BJ3" s="5" t="s">
        <v>76</v>
      </c>
      <c r="BK3" s="5" t="s">
        <v>28</v>
      </c>
      <c r="BL3" s="5" t="s">
        <v>76</v>
      </c>
      <c r="BM3" s="5" t="s">
        <v>97</v>
      </c>
      <c r="BN3" s="5" t="s">
        <v>76</v>
      </c>
      <c r="BO3" s="5" t="s">
        <v>98</v>
      </c>
      <c r="BP3" s="5" t="s">
        <v>76</v>
      </c>
      <c r="BQ3" s="5" t="s">
        <v>85</v>
      </c>
      <c r="BR3" s="5" t="s">
        <v>92</v>
      </c>
      <c r="BS3" s="5" t="s">
        <v>76</v>
      </c>
      <c r="BT3" s="5" t="s">
        <v>99</v>
      </c>
      <c r="BU3" s="5" t="s">
        <v>76</v>
      </c>
      <c r="BV3" s="64" t="s">
        <v>99</v>
      </c>
      <c r="BW3" s="65" t="s">
        <v>76</v>
      </c>
      <c r="BX3" s="6" t="s">
        <v>79</v>
      </c>
      <c r="BY3" s="6" t="s">
        <v>100</v>
      </c>
      <c r="BZ3" s="7" t="s">
        <v>76</v>
      </c>
      <c r="CA3" s="7" t="s">
        <v>85</v>
      </c>
      <c r="CB3" s="7" t="s">
        <v>92</v>
      </c>
      <c r="CC3" s="7" t="s">
        <v>76</v>
      </c>
      <c r="CD3" s="7" t="s">
        <v>92</v>
      </c>
      <c r="CE3" s="7" t="s">
        <v>76</v>
      </c>
      <c r="CF3" s="7" t="s">
        <v>85</v>
      </c>
      <c r="CG3" s="7">
        <v>2020</v>
      </c>
      <c r="CH3" s="7" t="s">
        <v>76</v>
      </c>
      <c r="CI3" s="7" t="s">
        <v>85</v>
      </c>
      <c r="CJ3" s="7" t="s">
        <v>92</v>
      </c>
      <c r="CK3" s="7" t="s">
        <v>76</v>
      </c>
      <c r="CL3" s="7" t="s">
        <v>85</v>
      </c>
      <c r="CM3" s="7" t="s">
        <v>92</v>
      </c>
      <c r="CN3" s="7" t="s">
        <v>76</v>
      </c>
      <c r="CO3" s="7" t="s">
        <v>92</v>
      </c>
      <c r="CP3" s="7" t="s">
        <v>76</v>
      </c>
      <c r="CQ3" s="11">
        <v>2020</v>
      </c>
      <c r="CR3" s="11" t="s">
        <v>82</v>
      </c>
    </row>
    <row r="4" spans="1:96" s="9" customFormat="1" ht="15.75" x14ac:dyDescent="0.25">
      <c r="A4" s="38" t="s">
        <v>60</v>
      </c>
      <c r="B4" s="39">
        <v>1</v>
      </c>
      <c r="C4" s="8" t="s">
        <v>77</v>
      </c>
      <c r="D4" s="8">
        <v>4</v>
      </c>
      <c r="E4" s="8" t="s">
        <v>77</v>
      </c>
      <c r="F4" s="8">
        <v>4</v>
      </c>
      <c r="G4" s="8">
        <v>8</v>
      </c>
      <c r="H4" s="8">
        <v>4</v>
      </c>
      <c r="I4" s="8">
        <v>0</v>
      </c>
      <c r="J4" s="8">
        <v>0</v>
      </c>
      <c r="K4" s="8" t="s">
        <v>77</v>
      </c>
      <c r="L4" s="8">
        <v>4</v>
      </c>
      <c r="M4" s="8" t="s">
        <v>77</v>
      </c>
      <c r="N4" s="8">
        <v>0.5</v>
      </c>
      <c r="O4" s="8" t="s">
        <v>77</v>
      </c>
      <c r="P4" s="8">
        <v>0.5</v>
      </c>
      <c r="Q4" s="8" t="s">
        <v>77</v>
      </c>
      <c r="R4" s="8">
        <v>0.5</v>
      </c>
      <c r="S4" s="8" t="s">
        <v>77</v>
      </c>
      <c r="T4" s="8">
        <v>0.5</v>
      </c>
      <c r="U4" s="8" t="s">
        <v>77</v>
      </c>
      <c r="V4" s="8">
        <v>4</v>
      </c>
      <c r="W4" s="8" t="s">
        <v>77</v>
      </c>
      <c r="X4" s="8">
        <v>0.5</v>
      </c>
      <c r="Y4" s="8">
        <v>0</v>
      </c>
      <c r="Z4" s="8">
        <v>0</v>
      </c>
      <c r="AA4" s="8" t="s">
        <v>77</v>
      </c>
      <c r="AB4" s="8">
        <v>4</v>
      </c>
      <c r="AC4" s="8"/>
      <c r="AD4" s="8">
        <v>0</v>
      </c>
      <c r="AE4" s="8" t="s">
        <v>77</v>
      </c>
      <c r="AF4" s="8">
        <v>4</v>
      </c>
      <c r="AG4" s="8" t="s">
        <v>77</v>
      </c>
      <c r="AH4" s="8">
        <v>4</v>
      </c>
      <c r="AI4" s="8">
        <v>6</v>
      </c>
      <c r="AJ4" s="8">
        <v>3</v>
      </c>
      <c r="AK4" s="8" t="s">
        <v>77</v>
      </c>
      <c r="AL4" s="8">
        <v>4</v>
      </c>
      <c r="AM4" s="21" t="s">
        <v>78</v>
      </c>
      <c r="AN4" s="8">
        <v>4</v>
      </c>
      <c r="AO4" s="33">
        <v>0</v>
      </c>
      <c r="AP4" s="18">
        <v>-2</v>
      </c>
      <c r="AQ4" s="16">
        <v>60.4739</v>
      </c>
      <c r="AR4" s="18">
        <v>4</v>
      </c>
      <c r="AS4" s="16">
        <v>2.2856999999999998</v>
      </c>
      <c r="AT4" s="18">
        <v>0</v>
      </c>
      <c r="AU4" s="16">
        <v>3.6497000000000002</v>
      </c>
      <c r="AV4" s="18">
        <v>4</v>
      </c>
      <c r="AW4" s="16">
        <v>37.171799999999998</v>
      </c>
      <c r="AX4" s="18">
        <v>4</v>
      </c>
      <c r="AY4" s="23">
        <v>0.59523809523809523</v>
      </c>
      <c r="AZ4" s="8">
        <v>2</v>
      </c>
      <c r="BA4" s="8" t="s">
        <v>77</v>
      </c>
      <c r="BB4" s="8">
        <v>4</v>
      </c>
      <c r="BC4" s="8" t="s">
        <v>77</v>
      </c>
      <c r="BD4" s="8">
        <v>0.5</v>
      </c>
      <c r="BE4" s="8" t="s">
        <v>77</v>
      </c>
      <c r="BF4" s="8">
        <v>0.5</v>
      </c>
      <c r="BG4" s="8" t="s">
        <v>77</v>
      </c>
      <c r="BH4" s="8">
        <v>0.5</v>
      </c>
      <c r="BI4" s="8" t="s">
        <v>77</v>
      </c>
      <c r="BJ4" s="8">
        <v>0.5</v>
      </c>
      <c r="BK4" s="8" t="s">
        <v>77</v>
      </c>
      <c r="BL4" s="8">
        <v>0.5</v>
      </c>
      <c r="BM4" s="8" t="s">
        <v>77</v>
      </c>
      <c r="BN4" s="8">
        <v>4</v>
      </c>
      <c r="BO4" s="8">
        <v>1</v>
      </c>
      <c r="BP4" s="8">
        <v>0.5</v>
      </c>
      <c r="BQ4" s="24">
        <v>1050345.7</v>
      </c>
      <c r="BR4" s="24">
        <v>1280672.2</v>
      </c>
      <c r="BS4" s="17">
        <v>4</v>
      </c>
      <c r="BT4" s="8">
        <v>8</v>
      </c>
      <c r="BU4" s="8">
        <v>6</v>
      </c>
      <c r="BV4" s="8">
        <v>0</v>
      </c>
      <c r="BW4" s="8">
        <v>0</v>
      </c>
      <c r="BX4" s="25">
        <v>247.78399999999999</v>
      </c>
      <c r="BY4" s="26">
        <v>257.56</v>
      </c>
      <c r="BZ4" s="8">
        <v>4</v>
      </c>
      <c r="CA4" s="27">
        <v>91075.721505702983</v>
      </c>
      <c r="CB4" s="27">
        <v>94061.764213580318</v>
      </c>
      <c r="CC4" s="17">
        <v>2</v>
      </c>
      <c r="CD4" s="8">
        <v>6</v>
      </c>
      <c r="CE4" s="8">
        <v>6</v>
      </c>
      <c r="CF4" s="28">
        <v>215.41728354828905</v>
      </c>
      <c r="CG4" s="28">
        <v>1167.0745131953358</v>
      </c>
      <c r="CH4" s="17">
        <v>6</v>
      </c>
      <c r="CI4" s="29">
        <v>31786.2</v>
      </c>
      <c r="CJ4" s="29">
        <v>34622.800000000003</v>
      </c>
      <c r="CK4" s="17">
        <v>6</v>
      </c>
      <c r="CL4" s="30">
        <v>530130</v>
      </c>
      <c r="CM4" s="30">
        <v>581580</v>
      </c>
      <c r="CN4" s="17">
        <v>6</v>
      </c>
      <c r="CO4" s="17"/>
      <c r="CP4" s="17"/>
      <c r="CQ4" s="31">
        <v>108.5</v>
      </c>
      <c r="CR4" s="32">
        <v>1</v>
      </c>
    </row>
    <row r="5" spans="1:96" s="9" customFormat="1" ht="15.75" x14ac:dyDescent="0.25">
      <c r="A5" s="38" t="s">
        <v>68</v>
      </c>
      <c r="B5" s="39">
        <v>2</v>
      </c>
      <c r="C5" s="8" t="s">
        <v>77</v>
      </c>
      <c r="D5" s="8">
        <v>4</v>
      </c>
      <c r="E5" s="8" t="s">
        <v>77</v>
      </c>
      <c r="F5" s="8">
        <v>4</v>
      </c>
      <c r="G5" s="8">
        <v>4</v>
      </c>
      <c r="H5" s="8">
        <v>2</v>
      </c>
      <c r="I5" s="8">
        <v>0</v>
      </c>
      <c r="J5" s="8">
        <v>0</v>
      </c>
      <c r="K5" s="8" t="s">
        <v>77</v>
      </c>
      <c r="L5" s="8">
        <v>4</v>
      </c>
      <c r="M5" s="8" t="s">
        <v>77</v>
      </c>
      <c r="N5" s="8">
        <v>0.5</v>
      </c>
      <c r="O5" s="8" t="s">
        <v>78</v>
      </c>
      <c r="P5" s="8">
        <v>0</v>
      </c>
      <c r="Q5" s="8" t="s">
        <v>77</v>
      </c>
      <c r="R5" s="8">
        <v>0.5</v>
      </c>
      <c r="S5" s="8" t="s">
        <v>77</v>
      </c>
      <c r="T5" s="8">
        <v>0.5</v>
      </c>
      <c r="U5" s="8" t="s">
        <v>77</v>
      </c>
      <c r="V5" s="8">
        <v>4</v>
      </c>
      <c r="W5" s="8" t="s">
        <v>77</v>
      </c>
      <c r="X5" s="8">
        <v>0.5</v>
      </c>
      <c r="Y5" s="8">
        <v>0</v>
      </c>
      <c r="Z5" s="8">
        <v>0</v>
      </c>
      <c r="AA5" s="8" t="s">
        <v>77</v>
      </c>
      <c r="AB5" s="8">
        <v>4</v>
      </c>
      <c r="AC5" s="8"/>
      <c r="AD5" s="8">
        <v>0</v>
      </c>
      <c r="AE5" s="8" t="s">
        <v>77</v>
      </c>
      <c r="AF5" s="8">
        <v>4</v>
      </c>
      <c r="AG5" s="8" t="s">
        <v>77</v>
      </c>
      <c r="AH5" s="8">
        <v>4</v>
      </c>
      <c r="AI5" s="8">
        <v>6</v>
      </c>
      <c r="AJ5" s="8">
        <v>3</v>
      </c>
      <c r="AK5" s="8" t="s">
        <v>77</v>
      </c>
      <c r="AL5" s="8">
        <v>4</v>
      </c>
      <c r="AM5" s="21">
        <v>1</v>
      </c>
      <c r="AN5" s="8">
        <v>0</v>
      </c>
      <c r="AO5" s="33">
        <v>0</v>
      </c>
      <c r="AP5" s="18">
        <v>-2</v>
      </c>
      <c r="AQ5" s="16">
        <v>53.234099999999998</v>
      </c>
      <c r="AR5" s="18">
        <v>4</v>
      </c>
      <c r="AS5" s="16">
        <v>3.125</v>
      </c>
      <c r="AT5" s="18">
        <v>4</v>
      </c>
      <c r="AU5" s="16">
        <v>3.0097</v>
      </c>
      <c r="AV5" s="18">
        <v>4</v>
      </c>
      <c r="AW5" s="16">
        <v>83.677700000000002</v>
      </c>
      <c r="AX5" s="18">
        <v>4</v>
      </c>
      <c r="AY5" s="23">
        <v>0.38572806171648988</v>
      </c>
      <c r="AZ5" s="8">
        <v>2</v>
      </c>
      <c r="BA5" s="8" t="s">
        <v>77</v>
      </c>
      <c r="BB5" s="8">
        <v>4</v>
      </c>
      <c r="BC5" s="8" t="s">
        <v>77</v>
      </c>
      <c r="BD5" s="8">
        <v>0.5</v>
      </c>
      <c r="BE5" s="8" t="s">
        <v>77</v>
      </c>
      <c r="BF5" s="8">
        <v>0.5</v>
      </c>
      <c r="BG5" s="8" t="s">
        <v>77</v>
      </c>
      <c r="BH5" s="8">
        <v>0.5</v>
      </c>
      <c r="BI5" s="8" t="s">
        <v>77</v>
      </c>
      <c r="BJ5" s="8">
        <v>0.5</v>
      </c>
      <c r="BK5" s="8" t="s">
        <v>77</v>
      </c>
      <c r="BL5" s="8">
        <v>0.5</v>
      </c>
      <c r="BM5" s="8" t="s">
        <v>77</v>
      </c>
      <c r="BN5" s="8">
        <v>4</v>
      </c>
      <c r="BO5" s="8">
        <v>4</v>
      </c>
      <c r="BP5" s="8">
        <v>2</v>
      </c>
      <c r="BQ5" s="24">
        <v>494344.9</v>
      </c>
      <c r="BR5" s="24">
        <v>785003.2</v>
      </c>
      <c r="BS5" s="17">
        <v>4</v>
      </c>
      <c r="BT5" s="8">
        <v>1</v>
      </c>
      <c r="BU5" s="8">
        <v>2</v>
      </c>
      <c r="BV5" s="8">
        <v>4</v>
      </c>
      <c r="BW5" s="8">
        <v>4</v>
      </c>
      <c r="BX5" s="25">
        <v>247.78399999999999</v>
      </c>
      <c r="BY5" s="26">
        <v>197.05</v>
      </c>
      <c r="BZ5" s="8">
        <v>-2</v>
      </c>
      <c r="CA5" s="27">
        <v>111610.12655494125</v>
      </c>
      <c r="CB5" s="27">
        <v>127971.08386335323</v>
      </c>
      <c r="CC5" s="17">
        <v>4</v>
      </c>
      <c r="CD5" s="8">
        <v>10</v>
      </c>
      <c r="CE5" s="8">
        <v>6</v>
      </c>
      <c r="CF5" s="28">
        <v>280.78351762266755</v>
      </c>
      <c r="CG5" s="28">
        <v>1006.6245767490656</v>
      </c>
      <c r="CH5" s="17">
        <v>6</v>
      </c>
      <c r="CI5" s="29">
        <v>29452.7</v>
      </c>
      <c r="CJ5" s="29">
        <v>32100</v>
      </c>
      <c r="CK5" s="17">
        <v>6</v>
      </c>
      <c r="CL5" s="30">
        <v>623382</v>
      </c>
      <c r="CM5" s="30">
        <v>688651</v>
      </c>
      <c r="CN5" s="17">
        <v>6</v>
      </c>
      <c r="CO5" s="17"/>
      <c r="CP5" s="17"/>
      <c r="CQ5" s="31">
        <v>103.5</v>
      </c>
      <c r="CR5" s="32">
        <v>2</v>
      </c>
    </row>
    <row r="6" spans="1:96" s="9" customFormat="1" ht="15.75" x14ac:dyDescent="0.25">
      <c r="A6" s="38" t="s">
        <v>59</v>
      </c>
      <c r="B6" s="39">
        <v>3</v>
      </c>
      <c r="C6" s="8" t="s">
        <v>77</v>
      </c>
      <c r="D6" s="8">
        <v>4</v>
      </c>
      <c r="E6" s="8" t="s">
        <v>77</v>
      </c>
      <c r="F6" s="8">
        <v>4</v>
      </c>
      <c r="G6" s="8">
        <v>12</v>
      </c>
      <c r="H6" s="8">
        <v>6</v>
      </c>
      <c r="I6" s="8">
        <v>3</v>
      </c>
      <c r="J6" s="8">
        <v>1.5</v>
      </c>
      <c r="K6" s="8" t="s">
        <v>77</v>
      </c>
      <c r="L6" s="8">
        <v>4</v>
      </c>
      <c r="M6" s="8" t="s">
        <v>77</v>
      </c>
      <c r="N6" s="8">
        <v>0.5</v>
      </c>
      <c r="O6" s="8" t="s">
        <v>77</v>
      </c>
      <c r="P6" s="8">
        <v>0.5</v>
      </c>
      <c r="Q6" s="8" t="s">
        <v>77</v>
      </c>
      <c r="R6" s="8">
        <v>0.5</v>
      </c>
      <c r="S6" s="8" t="s">
        <v>77</v>
      </c>
      <c r="T6" s="8">
        <v>0.5</v>
      </c>
      <c r="U6" s="8" t="s">
        <v>77</v>
      </c>
      <c r="V6" s="8">
        <v>4</v>
      </c>
      <c r="W6" s="8" t="s">
        <v>77</v>
      </c>
      <c r="X6" s="8">
        <v>0.5</v>
      </c>
      <c r="Y6" s="8">
        <v>1</v>
      </c>
      <c r="Z6" s="8">
        <v>1</v>
      </c>
      <c r="AA6" s="8" t="s">
        <v>77</v>
      </c>
      <c r="AB6" s="8">
        <v>4</v>
      </c>
      <c r="AC6" s="8"/>
      <c r="AD6" s="8">
        <v>0</v>
      </c>
      <c r="AE6" s="8" t="s">
        <v>77</v>
      </c>
      <c r="AF6" s="8">
        <v>4</v>
      </c>
      <c r="AG6" s="8" t="s">
        <v>77</v>
      </c>
      <c r="AH6" s="8">
        <v>4</v>
      </c>
      <c r="AI6" s="8">
        <v>0</v>
      </c>
      <c r="AJ6" s="8">
        <v>0</v>
      </c>
      <c r="AK6" s="8" t="s">
        <v>77</v>
      </c>
      <c r="AL6" s="8">
        <v>4</v>
      </c>
      <c r="AM6" s="21" t="s">
        <v>78</v>
      </c>
      <c r="AN6" s="8">
        <v>4</v>
      </c>
      <c r="AO6" s="33">
        <v>0</v>
      </c>
      <c r="AP6" s="18">
        <v>-2</v>
      </c>
      <c r="AQ6" s="16">
        <v>48.936700000000002</v>
      </c>
      <c r="AR6" s="18">
        <v>4</v>
      </c>
      <c r="AS6" s="16">
        <v>0</v>
      </c>
      <c r="AT6" s="18">
        <v>-2</v>
      </c>
      <c r="AU6" s="16">
        <v>4.8136000000000001</v>
      </c>
      <c r="AV6" s="18">
        <v>4</v>
      </c>
      <c r="AW6" s="16">
        <v>34.8215</v>
      </c>
      <c r="AX6" s="18">
        <v>4</v>
      </c>
      <c r="AY6" s="23">
        <v>6.8042704626334523</v>
      </c>
      <c r="AZ6" s="8">
        <v>2</v>
      </c>
      <c r="BA6" s="8" t="s">
        <v>77</v>
      </c>
      <c r="BB6" s="8">
        <v>4</v>
      </c>
      <c r="BC6" s="8" t="s">
        <v>77</v>
      </c>
      <c r="BD6" s="8">
        <v>0.5</v>
      </c>
      <c r="BE6" s="8" t="s">
        <v>77</v>
      </c>
      <c r="BF6" s="8">
        <v>0.5</v>
      </c>
      <c r="BG6" s="8" t="s">
        <v>77</v>
      </c>
      <c r="BH6" s="8">
        <v>0.5</v>
      </c>
      <c r="BI6" s="8" t="s">
        <v>77</v>
      </c>
      <c r="BJ6" s="8">
        <v>0.5</v>
      </c>
      <c r="BK6" s="8" t="s">
        <v>77</v>
      </c>
      <c r="BL6" s="8">
        <v>0.5</v>
      </c>
      <c r="BM6" s="8" t="s">
        <v>77</v>
      </c>
      <c r="BN6" s="8">
        <v>4</v>
      </c>
      <c r="BO6" s="8">
        <v>3</v>
      </c>
      <c r="BP6" s="8">
        <v>1.5</v>
      </c>
      <c r="BQ6" s="24">
        <v>14004859.4</v>
      </c>
      <c r="BR6" s="24">
        <v>11645437.6</v>
      </c>
      <c r="BS6" s="17">
        <v>-2</v>
      </c>
      <c r="BT6" s="8">
        <v>15</v>
      </c>
      <c r="BU6" s="8">
        <v>6</v>
      </c>
      <c r="BV6" s="8">
        <v>3</v>
      </c>
      <c r="BW6" s="8">
        <v>4</v>
      </c>
      <c r="BX6" s="25">
        <v>247.78399999999999</v>
      </c>
      <c r="BY6" s="26">
        <v>536.79999999999995</v>
      </c>
      <c r="BZ6" s="8">
        <v>4</v>
      </c>
      <c r="CA6" s="27">
        <v>424405.36719228845</v>
      </c>
      <c r="CB6" s="27">
        <v>420572.43151843088</v>
      </c>
      <c r="CC6" s="17">
        <v>-2</v>
      </c>
      <c r="CD6" s="8">
        <v>14</v>
      </c>
      <c r="CE6" s="8">
        <v>6</v>
      </c>
      <c r="CF6" s="28">
        <v>1872.8307237978493</v>
      </c>
      <c r="CG6" s="28">
        <v>2704.2836726411906</v>
      </c>
      <c r="CH6" s="17">
        <v>6</v>
      </c>
      <c r="CI6" s="29">
        <v>40159.1</v>
      </c>
      <c r="CJ6" s="29">
        <v>42744</v>
      </c>
      <c r="CK6" s="17">
        <v>6</v>
      </c>
      <c r="CL6" s="30">
        <v>8799352</v>
      </c>
      <c r="CM6" s="30">
        <v>10038848</v>
      </c>
      <c r="CN6" s="17">
        <v>6</v>
      </c>
      <c r="CO6" s="17"/>
      <c r="CP6" s="17"/>
      <c r="CQ6" s="31">
        <v>103</v>
      </c>
      <c r="CR6" s="32">
        <v>3</v>
      </c>
    </row>
    <row r="7" spans="1:96" s="9" customFormat="1" ht="15.75" x14ac:dyDescent="0.25">
      <c r="A7" s="38" t="s">
        <v>55</v>
      </c>
      <c r="B7" s="39">
        <v>4</v>
      </c>
      <c r="C7" s="8" t="s">
        <v>77</v>
      </c>
      <c r="D7" s="8">
        <v>4</v>
      </c>
      <c r="E7" s="8" t="s">
        <v>77</v>
      </c>
      <c r="F7" s="8">
        <v>4</v>
      </c>
      <c r="G7" s="8">
        <v>5</v>
      </c>
      <c r="H7" s="8">
        <v>2.5</v>
      </c>
      <c r="I7" s="8">
        <v>4</v>
      </c>
      <c r="J7" s="8">
        <v>2</v>
      </c>
      <c r="K7" s="8" t="s">
        <v>77</v>
      </c>
      <c r="L7" s="8">
        <v>4</v>
      </c>
      <c r="M7" s="8" t="s">
        <v>77</v>
      </c>
      <c r="N7" s="8">
        <v>0.5</v>
      </c>
      <c r="O7" s="8" t="s">
        <v>77</v>
      </c>
      <c r="P7" s="8">
        <v>0.5</v>
      </c>
      <c r="Q7" s="8" t="s">
        <v>77</v>
      </c>
      <c r="R7" s="8">
        <v>0.5</v>
      </c>
      <c r="S7" s="8" t="s">
        <v>77</v>
      </c>
      <c r="T7" s="8">
        <v>0.5</v>
      </c>
      <c r="U7" s="8" t="s">
        <v>77</v>
      </c>
      <c r="V7" s="8">
        <v>4</v>
      </c>
      <c r="W7" s="8" t="s">
        <v>77</v>
      </c>
      <c r="X7" s="8">
        <v>0.5</v>
      </c>
      <c r="Y7" s="8">
        <v>5</v>
      </c>
      <c r="Z7" s="8">
        <v>5</v>
      </c>
      <c r="AA7" s="8" t="s">
        <v>77</v>
      </c>
      <c r="AB7" s="8">
        <v>4</v>
      </c>
      <c r="AC7" s="8"/>
      <c r="AD7" s="8">
        <v>0</v>
      </c>
      <c r="AE7" s="8" t="s">
        <v>77</v>
      </c>
      <c r="AF7" s="8">
        <v>4</v>
      </c>
      <c r="AG7" s="8" t="s">
        <v>77</v>
      </c>
      <c r="AH7" s="8">
        <v>4</v>
      </c>
      <c r="AI7" s="8">
        <v>1</v>
      </c>
      <c r="AJ7" s="8">
        <v>0.5</v>
      </c>
      <c r="AK7" s="8" t="s">
        <v>77</v>
      </c>
      <c r="AL7" s="8">
        <v>4</v>
      </c>
      <c r="AM7" s="21" t="s">
        <v>78</v>
      </c>
      <c r="AN7" s="8">
        <v>4</v>
      </c>
      <c r="AO7" s="33">
        <v>0</v>
      </c>
      <c r="AP7" s="18">
        <v>-2</v>
      </c>
      <c r="AQ7" s="16">
        <v>68.480400000000003</v>
      </c>
      <c r="AR7" s="18">
        <v>4</v>
      </c>
      <c r="AS7" s="16">
        <v>4</v>
      </c>
      <c r="AT7" s="18">
        <v>4</v>
      </c>
      <c r="AU7" s="16">
        <v>1.6573</v>
      </c>
      <c r="AV7" s="18">
        <v>0</v>
      </c>
      <c r="AW7" s="16">
        <v>56.806899999999999</v>
      </c>
      <c r="AX7" s="18">
        <v>4</v>
      </c>
      <c r="AY7" s="23">
        <v>0.32948929159802304</v>
      </c>
      <c r="AZ7" s="8">
        <v>2</v>
      </c>
      <c r="BA7" s="8" t="s">
        <v>77</v>
      </c>
      <c r="BB7" s="8">
        <v>4</v>
      </c>
      <c r="BC7" s="8" t="s">
        <v>77</v>
      </c>
      <c r="BD7" s="8">
        <v>0.5</v>
      </c>
      <c r="BE7" s="8" t="s">
        <v>77</v>
      </c>
      <c r="BF7" s="8">
        <v>0.5</v>
      </c>
      <c r="BG7" s="8" t="s">
        <v>77</v>
      </c>
      <c r="BH7" s="8">
        <v>0.5</v>
      </c>
      <c r="BI7" s="8" t="s">
        <v>77</v>
      </c>
      <c r="BJ7" s="8">
        <v>0.5</v>
      </c>
      <c r="BK7" s="8" t="s">
        <v>77</v>
      </c>
      <c r="BL7" s="8">
        <v>0.5</v>
      </c>
      <c r="BM7" s="8" t="s">
        <v>77</v>
      </c>
      <c r="BN7" s="8">
        <v>4</v>
      </c>
      <c r="BO7" s="8">
        <v>7</v>
      </c>
      <c r="BP7" s="8">
        <v>3.5</v>
      </c>
      <c r="BQ7" s="24">
        <v>744379.9</v>
      </c>
      <c r="BR7" s="24">
        <v>1127724.5</v>
      </c>
      <c r="BS7" s="17">
        <v>4</v>
      </c>
      <c r="BT7" s="8">
        <v>6</v>
      </c>
      <c r="BU7" s="8">
        <v>6</v>
      </c>
      <c r="BV7" s="8">
        <v>0</v>
      </c>
      <c r="BW7" s="8">
        <v>0</v>
      </c>
      <c r="BX7" s="25">
        <v>247.78399999999999</v>
      </c>
      <c r="BY7" s="26">
        <v>197.21</v>
      </c>
      <c r="BZ7" s="8">
        <v>-2</v>
      </c>
      <c r="CA7" s="27">
        <v>97361.561408614667</v>
      </c>
      <c r="CB7" s="27">
        <v>70889.619504987073</v>
      </c>
      <c r="CC7" s="17">
        <v>-2</v>
      </c>
      <c r="CD7" s="8">
        <v>4</v>
      </c>
      <c r="CE7" s="8">
        <v>4</v>
      </c>
      <c r="CF7" s="28">
        <v>225.29467403958091</v>
      </c>
      <c r="CG7" s="28">
        <v>967.59881787957147</v>
      </c>
      <c r="CH7" s="17">
        <v>6</v>
      </c>
      <c r="CI7" s="29">
        <v>28129.9</v>
      </c>
      <c r="CJ7" s="29">
        <v>31160.799999999999</v>
      </c>
      <c r="CK7" s="17">
        <v>6</v>
      </c>
      <c r="CL7" s="30">
        <v>374092</v>
      </c>
      <c r="CM7" s="30">
        <v>399048</v>
      </c>
      <c r="CN7" s="17">
        <v>6</v>
      </c>
      <c r="CO7" s="17"/>
      <c r="CP7" s="17"/>
      <c r="CQ7" s="31">
        <v>102.5</v>
      </c>
      <c r="CR7" s="32">
        <v>4</v>
      </c>
    </row>
    <row r="8" spans="1:96" s="9" customFormat="1" ht="15.75" x14ac:dyDescent="0.25">
      <c r="A8" s="38" t="s">
        <v>47</v>
      </c>
      <c r="B8" s="39">
        <v>5</v>
      </c>
      <c r="C8" s="8" t="s">
        <v>77</v>
      </c>
      <c r="D8" s="8">
        <v>4</v>
      </c>
      <c r="E8" s="8" t="s">
        <v>77</v>
      </c>
      <c r="F8" s="8">
        <v>4</v>
      </c>
      <c r="G8" s="8">
        <v>10</v>
      </c>
      <c r="H8" s="8">
        <v>5</v>
      </c>
      <c r="I8" s="8">
        <v>2</v>
      </c>
      <c r="J8" s="8">
        <v>1</v>
      </c>
      <c r="K8" s="8" t="s">
        <v>77</v>
      </c>
      <c r="L8" s="8">
        <v>4</v>
      </c>
      <c r="M8" s="8" t="s">
        <v>77</v>
      </c>
      <c r="N8" s="8">
        <v>0.5</v>
      </c>
      <c r="O8" s="8" t="s">
        <v>77</v>
      </c>
      <c r="P8" s="8">
        <v>0.5</v>
      </c>
      <c r="Q8" s="8" t="s">
        <v>77</v>
      </c>
      <c r="R8" s="8">
        <v>0.5</v>
      </c>
      <c r="S8" s="8" t="s">
        <v>77</v>
      </c>
      <c r="T8" s="8">
        <v>0.5</v>
      </c>
      <c r="U8" s="8" t="s">
        <v>77</v>
      </c>
      <c r="V8" s="8">
        <v>4</v>
      </c>
      <c r="W8" s="8" t="s">
        <v>77</v>
      </c>
      <c r="X8" s="8">
        <v>0.5</v>
      </c>
      <c r="Y8" s="8">
        <v>1</v>
      </c>
      <c r="Z8" s="8">
        <v>1</v>
      </c>
      <c r="AA8" s="8" t="s">
        <v>78</v>
      </c>
      <c r="AB8" s="8">
        <v>0</v>
      </c>
      <c r="AC8" s="8"/>
      <c r="AD8" s="8">
        <v>0</v>
      </c>
      <c r="AE8" s="8" t="s">
        <v>77</v>
      </c>
      <c r="AF8" s="8">
        <v>4</v>
      </c>
      <c r="AG8" s="8" t="s">
        <v>77</v>
      </c>
      <c r="AH8" s="8">
        <v>4</v>
      </c>
      <c r="AI8" s="8">
        <v>12</v>
      </c>
      <c r="AJ8" s="8">
        <v>6</v>
      </c>
      <c r="AK8" s="8" t="s">
        <v>77</v>
      </c>
      <c r="AL8" s="8">
        <v>4</v>
      </c>
      <c r="AM8" s="21" t="s">
        <v>78</v>
      </c>
      <c r="AN8" s="8">
        <v>4</v>
      </c>
      <c r="AO8" s="33">
        <v>43.893300000000004</v>
      </c>
      <c r="AP8" s="18">
        <v>4</v>
      </c>
      <c r="AQ8" s="16">
        <v>46.690399999999997</v>
      </c>
      <c r="AR8" s="18">
        <v>4</v>
      </c>
      <c r="AS8" s="16">
        <v>3.1429</v>
      </c>
      <c r="AT8" s="18">
        <v>4</v>
      </c>
      <c r="AU8" s="16">
        <v>3.0114000000000001</v>
      </c>
      <c r="AV8" s="18">
        <v>4</v>
      </c>
      <c r="AW8" s="16">
        <v>13.8691</v>
      </c>
      <c r="AX8" s="18">
        <v>4</v>
      </c>
      <c r="AY8" s="23">
        <v>0.92574734811957571</v>
      </c>
      <c r="AZ8" s="8">
        <v>2</v>
      </c>
      <c r="BA8" s="8" t="s">
        <v>77</v>
      </c>
      <c r="BB8" s="8">
        <v>4</v>
      </c>
      <c r="BC8" s="8" t="s">
        <v>77</v>
      </c>
      <c r="BD8" s="8">
        <v>0.5</v>
      </c>
      <c r="BE8" s="8" t="s">
        <v>77</v>
      </c>
      <c r="BF8" s="8">
        <v>0.5</v>
      </c>
      <c r="BG8" s="8" t="s">
        <v>77</v>
      </c>
      <c r="BH8" s="8">
        <v>0.5</v>
      </c>
      <c r="BI8" s="8" t="s">
        <v>77</v>
      </c>
      <c r="BJ8" s="8">
        <v>0.5</v>
      </c>
      <c r="BK8" s="8" t="s">
        <v>77</v>
      </c>
      <c r="BL8" s="8">
        <v>0.5</v>
      </c>
      <c r="BM8" s="8" t="s">
        <v>77</v>
      </c>
      <c r="BN8" s="8">
        <v>4</v>
      </c>
      <c r="BO8" s="8">
        <v>2</v>
      </c>
      <c r="BP8" s="8">
        <v>1</v>
      </c>
      <c r="BQ8" s="24">
        <v>6031742</v>
      </c>
      <c r="BR8" s="24">
        <v>2883322.7</v>
      </c>
      <c r="BS8" s="17">
        <v>-2</v>
      </c>
      <c r="BT8" s="8">
        <v>7</v>
      </c>
      <c r="BU8" s="8">
        <v>6</v>
      </c>
      <c r="BV8" s="8">
        <v>0</v>
      </c>
      <c r="BW8" s="8">
        <v>0</v>
      </c>
      <c r="BX8" s="25">
        <v>247.78399999999999</v>
      </c>
      <c r="BY8" s="26">
        <v>223.26</v>
      </c>
      <c r="BZ8" s="8">
        <v>-2</v>
      </c>
      <c r="CA8" s="27">
        <v>57269.46475923455</v>
      </c>
      <c r="CB8" s="27">
        <v>59318.33330484866</v>
      </c>
      <c r="CC8" s="17">
        <v>2</v>
      </c>
      <c r="CD8" s="8">
        <v>9</v>
      </c>
      <c r="CE8" s="8">
        <v>6</v>
      </c>
      <c r="CF8" s="34">
        <v>265.51960714104752</v>
      </c>
      <c r="CG8" s="34">
        <v>301.48739553246395</v>
      </c>
      <c r="CH8" s="17">
        <v>6</v>
      </c>
      <c r="CI8" s="29">
        <v>38995.599999999999</v>
      </c>
      <c r="CJ8" s="29">
        <v>40160.300000000003</v>
      </c>
      <c r="CK8" s="17">
        <v>4</v>
      </c>
      <c r="CL8" s="30">
        <v>6727423</v>
      </c>
      <c r="CM8" s="30">
        <v>5437592</v>
      </c>
      <c r="CN8" s="17">
        <v>0</v>
      </c>
      <c r="CO8" s="17"/>
      <c r="CP8" s="17"/>
      <c r="CQ8" s="31">
        <v>101</v>
      </c>
      <c r="CR8" s="32">
        <v>5</v>
      </c>
    </row>
    <row r="9" spans="1:96" s="9" customFormat="1" ht="15.75" x14ac:dyDescent="0.25">
      <c r="A9" s="38" t="s">
        <v>62</v>
      </c>
      <c r="B9" s="39">
        <v>6</v>
      </c>
      <c r="C9" s="8" t="s">
        <v>77</v>
      </c>
      <c r="D9" s="8">
        <v>4</v>
      </c>
      <c r="E9" s="8" t="s">
        <v>77</v>
      </c>
      <c r="F9" s="8">
        <v>4</v>
      </c>
      <c r="G9" s="8">
        <v>4</v>
      </c>
      <c r="H9" s="8">
        <v>2</v>
      </c>
      <c r="I9" s="8">
        <v>0</v>
      </c>
      <c r="J9" s="8">
        <v>0</v>
      </c>
      <c r="K9" s="8" t="s">
        <v>77</v>
      </c>
      <c r="L9" s="8">
        <v>4</v>
      </c>
      <c r="M9" s="8" t="s">
        <v>77</v>
      </c>
      <c r="N9" s="8">
        <v>0.5</v>
      </c>
      <c r="O9" s="8" t="s">
        <v>78</v>
      </c>
      <c r="P9" s="8">
        <v>0</v>
      </c>
      <c r="Q9" s="8" t="s">
        <v>77</v>
      </c>
      <c r="R9" s="8">
        <v>0.5</v>
      </c>
      <c r="S9" s="8" t="s">
        <v>77</v>
      </c>
      <c r="T9" s="8">
        <v>0.5</v>
      </c>
      <c r="U9" s="8" t="s">
        <v>77</v>
      </c>
      <c r="V9" s="8">
        <v>4</v>
      </c>
      <c r="W9" s="8" t="s">
        <v>77</v>
      </c>
      <c r="X9" s="8">
        <v>0.5</v>
      </c>
      <c r="Y9" s="8">
        <v>1</v>
      </c>
      <c r="Z9" s="8">
        <v>1</v>
      </c>
      <c r="AA9" s="8" t="s">
        <v>77</v>
      </c>
      <c r="AB9" s="8">
        <v>4</v>
      </c>
      <c r="AC9" s="8"/>
      <c r="AD9" s="8">
        <v>0</v>
      </c>
      <c r="AE9" s="8" t="s">
        <v>77</v>
      </c>
      <c r="AF9" s="8">
        <v>4</v>
      </c>
      <c r="AG9" s="8" t="s">
        <v>77</v>
      </c>
      <c r="AH9" s="8">
        <v>4</v>
      </c>
      <c r="AI9" s="8">
        <v>7</v>
      </c>
      <c r="AJ9" s="8">
        <v>3.5</v>
      </c>
      <c r="AK9" s="8" t="s">
        <v>105</v>
      </c>
      <c r="AL9" s="8">
        <v>0</v>
      </c>
      <c r="AM9" s="21" t="s">
        <v>78</v>
      </c>
      <c r="AN9" s="8">
        <v>4</v>
      </c>
      <c r="AO9" s="33">
        <v>83.468100000000007</v>
      </c>
      <c r="AP9" s="18">
        <v>4</v>
      </c>
      <c r="AQ9" s="16">
        <v>91.911799999999999</v>
      </c>
      <c r="AR9" s="18">
        <v>4</v>
      </c>
      <c r="AS9" s="16">
        <v>3.3403999999999998</v>
      </c>
      <c r="AT9" s="18">
        <v>4</v>
      </c>
      <c r="AU9" s="16">
        <v>3.0488</v>
      </c>
      <c r="AV9" s="18">
        <v>4</v>
      </c>
      <c r="AW9" s="16">
        <v>35.214100000000002</v>
      </c>
      <c r="AX9" s="18">
        <v>4</v>
      </c>
      <c r="AY9" s="23">
        <v>5.7859209257473482E-2</v>
      </c>
      <c r="AZ9" s="8">
        <v>2</v>
      </c>
      <c r="BA9" s="8" t="s">
        <v>77</v>
      </c>
      <c r="BB9" s="8">
        <v>4</v>
      </c>
      <c r="BC9" s="8" t="s">
        <v>77</v>
      </c>
      <c r="BD9" s="8">
        <v>0.5</v>
      </c>
      <c r="BE9" s="8" t="s">
        <v>78</v>
      </c>
      <c r="BF9" s="8">
        <v>0</v>
      </c>
      <c r="BG9" s="8" t="s">
        <v>77</v>
      </c>
      <c r="BH9" s="8">
        <v>0.5</v>
      </c>
      <c r="BI9" s="8" t="s">
        <v>78</v>
      </c>
      <c r="BJ9" s="8">
        <v>0</v>
      </c>
      <c r="BK9" s="8" t="s">
        <v>78</v>
      </c>
      <c r="BL9" s="8">
        <v>0</v>
      </c>
      <c r="BM9" s="8" t="s">
        <v>77</v>
      </c>
      <c r="BN9" s="8">
        <v>4</v>
      </c>
      <c r="BO9" s="8">
        <v>0</v>
      </c>
      <c r="BP9" s="8">
        <v>0</v>
      </c>
      <c r="BQ9" s="24">
        <v>598228</v>
      </c>
      <c r="BR9" s="24">
        <v>799634.4</v>
      </c>
      <c r="BS9" s="17">
        <v>4</v>
      </c>
      <c r="BT9" s="8">
        <v>0</v>
      </c>
      <c r="BU9" s="8">
        <v>0</v>
      </c>
      <c r="BV9" s="8">
        <v>4</v>
      </c>
      <c r="BW9" s="8">
        <v>4</v>
      </c>
      <c r="BX9" s="25">
        <v>247.78399999999999</v>
      </c>
      <c r="BY9" s="26">
        <v>189.6</v>
      </c>
      <c r="BZ9" s="8">
        <v>-2</v>
      </c>
      <c r="CA9" s="27">
        <v>66887.790018624321</v>
      </c>
      <c r="CB9" s="27">
        <v>80280.550335997963</v>
      </c>
      <c r="CC9" s="17">
        <v>4</v>
      </c>
      <c r="CD9" s="8">
        <v>7</v>
      </c>
      <c r="CE9" s="8">
        <v>6</v>
      </c>
      <c r="CF9" s="28">
        <v>188.88853814830014</v>
      </c>
      <c r="CG9" s="28">
        <v>676.84958119685348</v>
      </c>
      <c r="CH9" s="17">
        <v>6</v>
      </c>
      <c r="CI9" s="29">
        <v>25798.400000000001</v>
      </c>
      <c r="CJ9" s="29">
        <v>28639.9</v>
      </c>
      <c r="CK9" s="17">
        <v>6</v>
      </c>
      <c r="CL9" s="30">
        <v>421538</v>
      </c>
      <c r="CM9" s="30">
        <v>406293</v>
      </c>
      <c r="CN9" s="17">
        <v>0</v>
      </c>
      <c r="CO9" s="17"/>
      <c r="CP9" s="17"/>
      <c r="CQ9" s="31">
        <v>99.5</v>
      </c>
      <c r="CR9" s="32">
        <v>6</v>
      </c>
    </row>
    <row r="10" spans="1:96" s="9" customFormat="1" ht="15.75" x14ac:dyDescent="0.25">
      <c r="A10" s="38" t="s">
        <v>64</v>
      </c>
      <c r="B10" s="39">
        <v>7</v>
      </c>
      <c r="C10" s="8" t="s">
        <v>77</v>
      </c>
      <c r="D10" s="8">
        <v>4</v>
      </c>
      <c r="E10" s="8" t="s">
        <v>77</v>
      </c>
      <c r="F10" s="8">
        <v>4</v>
      </c>
      <c r="G10" s="8">
        <v>15</v>
      </c>
      <c r="H10" s="8">
        <v>7.5</v>
      </c>
      <c r="I10" s="8">
        <v>4</v>
      </c>
      <c r="J10" s="8">
        <v>2</v>
      </c>
      <c r="K10" s="8" t="s">
        <v>77</v>
      </c>
      <c r="L10" s="8">
        <v>4</v>
      </c>
      <c r="M10" s="8" t="s">
        <v>77</v>
      </c>
      <c r="N10" s="8">
        <v>0.5</v>
      </c>
      <c r="O10" s="8" t="s">
        <v>77</v>
      </c>
      <c r="P10" s="8">
        <v>0.5</v>
      </c>
      <c r="Q10" s="8" t="s">
        <v>77</v>
      </c>
      <c r="R10" s="8">
        <v>0.5</v>
      </c>
      <c r="S10" s="8" t="s">
        <v>77</v>
      </c>
      <c r="T10" s="8">
        <v>0.5</v>
      </c>
      <c r="U10" s="8" t="s">
        <v>77</v>
      </c>
      <c r="V10" s="8">
        <v>4</v>
      </c>
      <c r="W10" s="8" t="s">
        <v>77</v>
      </c>
      <c r="X10" s="8">
        <v>0.5</v>
      </c>
      <c r="Y10" s="8">
        <v>1</v>
      </c>
      <c r="Z10" s="8">
        <v>1</v>
      </c>
      <c r="AA10" s="8" t="s">
        <v>77</v>
      </c>
      <c r="AB10" s="8">
        <v>4</v>
      </c>
      <c r="AC10" s="8"/>
      <c r="AD10" s="8">
        <v>0</v>
      </c>
      <c r="AE10" s="8" t="s">
        <v>77</v>
      </c>
      <c r="AF10" s="8">
        <v>4</v>
      </c>
      <c r="AG10" s="8" t="s">
        <v>77</v>
      </c>
      <c r="AH10" s="8">
        <v>4</v>
      </c>
      <c r="AI10" s="8">
        <v>23</v>
      </c>
      <c r="AJ10" s="8">
        <v>11.5</v>
      </c>
      <c r="AK10" s="8" t="s">
        <v>77</v>
      </c>
      <c r="AL10" s="8">
        <v>4</v>
      </c>
      <c r="AM10" s="21">
        <v>1</v>
      </c>
      <c r="AN10" s="8">
        <v>0</v>
      </c>
      <c r="AO10" s="33">
        <v>0</v>
      </c>
      <c r="AP10" s="18">
        <v>-2</v>
      </c>
      <c r="AQ10" s="16">
        <v>85.039599999999993</v>
      </c>
      <c r="AR10" s="18">
        <v>4</v>
      </c>
      <c r="AS10" s="16">
        <v>0</v>
      </c>
      <c r="AT10" s="18">
        <v>-2</v>
      </c>
      <c r="AU10" s="16">
        <v>3.4533999999999998</v>
      </c>
      <c r="AV10" s="18">
        <v>4</v>
      </c>
      <c r="AW10" s="16">
        <v>57.725499999999997</v>
      </c>
      <c r="AX10" s="18">
        <v>4</v>
      </c>
      <c r="AY10" s="23">
        <v>1.1814946619217082</v>
      </c>
      <c r="AZ10" s="8">
        <v>2</v>
      </c>
      <c r="BA10" s="8" t="s">
        <v>77</v>
      </c>
      <c r="BB10" s="8">
        <v>4</v>
      </c>
      <c r="BC10" s="8" t="s">
        <v>77</v>
      </c>
      <c r="BD10" s="8">
        <v>0.5</v>
      </c>
      <c r="BE10" s="8" t="s">
        <v>77</v>
      </c>
      <c r="BF10" s="8">
        <v>0.5</v>
      </c>
      <c r="BG10" s="8" t="s">
        <v>77</v>
      </c>
      <c r="BH10" s="8">
        <v>0.5</v>
      </c>
      <c r="BI10" s="8" t="s">
        <v>77</v>
      </c>
      <c r="BJ10" s="8">
        <v>0.5</v>
      </c>
      <c r="BK10" s="8" t="s">
        <v>77</v>
      </c>
      <c r="BL10" s="8">
        <v>0.5</v>
      </c>
      <c r="BM10" s="8" t="s">
        <v>77</v>
      </c>
      <c r="BN10" s="8">
        <v>4</v>
      </c>
      <c r="BO10" s="8">
        <v>4</v>
      </c>
      <c r="BP10" s="8">
        <v>2</v>
      </c>
      <c r="BQ10" s="24">
        <v>753518.9</v>
      </c>
      <c r="BR10" s="24">
        <v>1369982.2</v>
      </c>
      <c r="BS10" s="17">
        <v>4</v>
      </c>
      <c r="BT10" s="8">
        <v>15</v>
      </c>
      <c r="BU10" s="8">
        <v>6</v>
      </c>
      <c r="BV10" s="8">
        <v>0</v>
      </c>
      <c r="BW10" s="8">
        <v>0</v>
      </c>
      <c r="BX10" s="25">
        <v>247.78399999999999</v>
      </c>
      <c r="BY10" s="26">
        <v>209.53</v>
      </c>
      <c r="BZ10" s="8">
        <v>-2</v>
      </c>
      <c r="CA10" s="27">
        <v>81942.089595323589</v>
      </c>
      <c r="CB10" s="27">
        <v>53770.735911683267</v>
      </c>
      <c r="CC10" s="17">
        <v>-2</v>
      </c>
      <c r="CD10" s="8">
        <v>8</v>
      </c>
      <c r="CE10" s="8">
        <v>6</v>
      </c>
      <c r="CF10" s="34">
        <v>399.40317895610445</v>
      </c>
      <c r="CG10" s="34">
        <v>244.41693715501273</v>
      </c>
      <c r="CH10" s="17">
        <v>-2</v>
      </c>
      <c r="CI10" s="29">
        <v>30751.200000000001</v>
      </c>
      <c r="CJ10" s="29">
        <v>32024.1</v>
      </c>
      <c r="CK10" s="17">
        <v>4</v>
      </c>
      <c r="CL10" s="30">
        <v>917396</v>
      </c>
      <c r="CM10" s="30">
        <v>986333</v>
      </c>
      <c r="CN10" s="17">
        <v>6</v>
      </c>
      <c r="CO10" s="17"/>
      <c r="CP10" s="17"/>
      <c r="CQ10" s="31">
        <v>99</v>
      </c>
      <c r="CR10" s="32">
        <v>7</v>
      </c>
    </row>
    <row r="11" spans="1:96" s="9" customFormat="1" ht="16.5" customHeight="1" x14ac:dyDescent="0.25">
      <c r="A11" s="38" t="s">
        <v>51</v>
      </c>
      <c r="B11" s="39">
        <v>8</v>
      </c>
      <c r="C11" s="8" t="s">
        <v>77</v>
      </c>
      <c r="D11" s="8">
        <v>4</v>
      </c>
      <c r="E11" s="8" t="s">
        <v>77</v>
      </c>
      <c r="F11" s="8">
        <v>4</v>
      </c>
      <c r="G11" s="8">
        <v>4</v>
      </c>
      <c r="H11" s="8">
        <v>2</v>
      </c>
      <c r="I11" s="8">
        <v>1</v>
      </c>
      <c r="J11" s="8">
        <v>0.5</v>
      </c>
      <c r="K11" s="8" t="s">
        <v>77</v>
      </c>
      <c r="L11" s="8">
        <v>4</v>
      </c>
      <c r="M11" s="8" t="s">
        <v>77</v>
      </c>
      <c r="N11" s="8">
        <v>0.5</v>
      </c>
      <c r="O11" s="8" t="s">
        <v>77</v>
      </c>
      <c r="P11" s="8">
        <v>0.5</v>
      </c>
      <c r="Q11" s="8" t="s">
        <v>77</v>
      </c>
      <c r="R11" s="8">
        <v>0.5</v>
      </c>
      <c r="S11" s="8" t="s">
        <v>77</v>
      </c>
      <c r="T11" s="8">
        <v>0.5</v>
      </c>
      <c r="U11" s="8" t="s">
        <v>77</v>
      </c>
      <c r="V11" s="8">
        <v>4</v>
      </c>
      <c r="W11" s="8" t="s">
        <v>77</v>
      </c>
      <c r="X11" s="8">
        <v>0.5</v>
      </c>
      <c r="Y11" s="8">
        <v>1</v>
      </c>
      <c r="Z11" s="8">
        <v>1</v>
      </c>
      <c r="AA11" s="8" t="s">
        <v>77</v>
      </c>
      <c r="AB11" s="8">
        <v>4</v>
      </c>
      <c r="AC11" s="8"/>
      <c r="AD11" s="8">
        <v>0</v>
      </c>
      <c r="AE11" s="8" t="s">
        <v>77</v>
      </c>
      <c r="AF11" s="8">
        <v>4</v>
      </c>
      <c r="AG11" s="8" t="s">
        <v>77</v>
      </c>
      <c r="AH11" s="8">
        <v>4</v>
      </c>
      <c r="AI11" s="8">
        <v>0</v>
      </c>
      <c r="AJ11" s="8">
        <v>0</v>
      </c>
      <c r="AK11" s="8" t="s">
        <v>77</v>
      </c>
      <c r="AL11" s="8">
        <v>4</v>
      </c>
      <c r="AM11" s="21">
        <v>1</v>
      </c>
      <c r="AN11" s="8">
        <v>0</v>
      </c>
      <c r="AO11" s="33" t="s">
        <v>102</v>
      </c>
      <c r="AP11" s="18">
        <v>4</v>
      </c>
      <c r="AQ11" s="16">
        <v>85.989699999999999</v>
      </c>
      <c r="AR11" s="18">
        <v>4</v>
      </c>
      <c r="AS11" s="16" t="s">
        <v>102</v>
      </c>
      <c r="AT11" s="18">
        <v>4</v>
      </c>
      <c r="AU11" s="16">
        <v>3.0794999999999999</v>
      </c>
      <c r="AV11" s="18">
        <v>4</v>
      </c>
      <c r="AW11" s="16">
        <v>59.531999999999996</v>
      </c>
      <c r="AX11" s="18">
        <v>4</v>
      </c>
      <c r="AY11" s="23">
        <v>1.8601190476190477</v>
      </c>
      <c r="AZ11" s="8">
        <v>2</v>
      </c>
      <c r="BA11" s="8" t="s">
        <v>77</v>
      </c>
      <c r="BB11" s="8">
        <v>4</v>
      </c>
      <c r="BC11" s="8" t="s">
        <v>77</v>
      </c>
      <c r="BD11" s="8">
        <v>0.5</v>
      </c>
      <c r="BE11" s="8" t="s">
        <v>77</v>
      </c>
      <c r="BF11" s="8">
        <v>0.5</v>
      </c>
      <c r="BG11" s="8" t="s">
        <v>77</v>
      </c>
      <c r="BH11" s="8">
        <v>0.5</v>
      </c>
      <c r="BI11" s="8" t="s">
        <v>77</v>
      </c>
      <c r="BJ11" s="8">
        <v>0.5</v>
      </c>
      <c r="BK11" s="8" t="s">
        <v>77</v>
      </c>
      <c r="BL11" s="8">
        <v>0.5</v>
      </c>
      <c r="BM11" s="8" t="s">
        <v>77</v>
      </c>
      <c r="BN11" s="8">
        <v>4</v>
      </c>
      <c r="BO11" s="8">
        <v>3</v>
      </c>
      <c r="BP11" s="8">
        <v>1.5</v>
      </c>
      <c r="BQ11" s="24">
        <v>631947.19999999995</v>
      </c>
      <c r="BR11" s="24">
        <v>991003.2</v>
      </c>
      <c r="BS11" s="17">
        <v>4</v>
      </c>
      <c r="BT11" s="8">
        <v>8</v>
      </c>
      <c r="BU11" s="8">
        <v>6</v>
      </c>
      <c r="BV11" s="8">
        <v>0</v>
      </c>
      <c r="BW11" s="8">
        <v>0</v>
      </c>
      <c r="BX11" s="25">
        <v>247.78399999999999</v>
      </c>
      <c r="BY11" s="26">
        <v>197.16</v>
      </c>
      <c r="BZ11" s="8">
        <v>-2</v>
      </c>
      <c r="CA11" s="27">
        <v>85401.41513541757</v>
      </c>
      <c r="CB11" s="27">
        <v>76453.437657527335</v>
      </c>
      <c r="CC11" s="17">
        <v>-2</v>
      </c>
      <c r="CD11" s="8">
        <v>5</v>
      </c>
      <c r="CE11" s="8">
        <v>4</v>
      </c>
      <c r="CF11" s="28">
        <v>537.75145867804576</v>
      </c>
      <c r="CG11" s="28">
        <v>1454.1915970806758</v>
      </c>
      <c r="CH11" s="17">
        <v>6</v>
      </c>
      <c r="CI11" s="29">
        <v>31780.5</v>
      </c>
      <c r="CJ11" s="29">
        <v>34638.5</v>
      </c>
      <c r="CK11" s="17">
        <v>6</v>
      </c>
      <c r="CL11" s="30">
        <v>871917</v>
      </c>
      <c r="CM11" s="30">
        <v>831412</v>
      </c>
      <c r="CN11" s="17">
        <v>0</v>
      </c>
      <c r="CO11" s="17"/>
      <c r="CP11" s="17"/>
      <c r="CQ11" s="31">
        <v>94</v>
      </c>
      <c r="CR11" s="32">
        <v>8</v>
      </c>
    </row>
    <row r="12" spans="1:96" s="9" customFormat="1" ht="15.75" x14ac:dyDescent="0.25">
      <c r="A12" s="38" t="s">
        <v>53</v>
      </c>
      <c r="B12" s="39">
        <v>8</v>
      </c>
      <c r="C12" s="8" t="s">
        <v>77</v>
      </c>
      <c r="D12" s="8">
        <v>4</v>
      </c>
      <c r="E12" s="8" t="s">
        <v>77</v>
      </c>
      <c r="F12" s="8">
        <v>4</v>
      </c>
      <c r="G12" s="8">
        <v>4</v>
      </c>
      <c r="H12" s="8">
        <v>2</v>
      </c>
      <c r="I12" s="8">
        <v>0</v>
      </c>
      <c r="J12" s="8">
        <v>0</v>
      </c>
      <c r="K12" s="8" t="s">
        <v>77</v>
      </c>
      <c r="L12" s="8">
        <v>4</v>
      </c>
      <c r="M12" s="8" t="s">
        <v>77</v>
      </c>
      <c r="N12" s="8">
        <v>0.5</v>
      </c>
      <c r="O12" s="8" t="s">
        <v>78</v>
      </c>
      <c r="P12" s="8">
        <v>0</v>
      </c>
      <c r="Q12" s="8" t="s">
        <v>77</v>
      </c>
      <c r="R12" s="8">
        <v>0.5</v>
      </c>
      <c r="S12" s="8" t="s">
        <v>77</v>
      </c>
      <c r="T12" s="8">
        <v>0.5</v>
      </c>
      <c r="U12" s="8" t="s">
        <v>77</v>
      </c>
      <c r="V12" s="8">
        <v>4</v>
      </c>
      <c r="W12" s="8" t="s">
        <v>77</v>
      </c>
      <c r="X12" s="8">
        <v>0.5</v>
      </c>
      <c r="Y12" s="8">
        <v>1</v>
      </c>
      <c r="Z12" s="8">
        <v>1</v>
      </c>
      <c r="AA12" s="8" t="s">
        <v>77</v>
      </c>
      <c r="AB12" s="8">
        <v>4</v>
      </c>
      <c r="AC12" s="8"/>
      <c r="AD12" s="8">
        <v>0</v>
      </c>
      <c r="AE12" s="8" t="s">
        <v>77</v>
      </c>
      <c r="AF12" s="8">
        <v>4</v>
      </c>
      <c r="AG12" s="8" t="s">
        <v>77</v>
      </c>
      <c r="AH12" s="8">
        <v>4</v>
      </c>
      <c r="AI12" s="8">
        <v>12</v>
      </c>
      <c r="AJ12" s="8">
        <v>6</v>
      </c>
      <c r="AK12" s="8" t="s">
        <v>77</v>
      </c>
      <c r="AL12" s="8">
        <v>4</v>
      </c>
      <c r="AM12" s="21" t="s">
        <v>78</v>
      </c>
      <c r="AN12" s="8">
        <v>4</v>
      </c>
      <c r="AO12" s="33" t="s">
        <v>102</v>
      </c>
      <c r="AP12" s="18">
        <v>4</v>
      </c>
      <c r="AQ12" s="16">
        <v>83.670299999999997</v>
      </c>
      <c r="AR12" s="18">
        <v>4</v>
      </c>
      <c r="AS12" s="16" t="s">
        <v>102</v>
      </c>
      <c r="AT12" s="18">
        <v>4</v>
      </c>
      <c r="AU12" s="16">
        <v>2.5354000000000001</v>
      </c>
      <c r="AV12" s="18">
        <v>0</v>
      </c>
      <c r="AW12" s="16">
        <v>84.721900000000005</v>
      </c>
      <c r="AX12" s="18">
        <v>4</v>
      </c>
      <c r="AY12" s="23">
        <v>0.22321428571428573</v>
      </c>
      <c r="AZ12" s="8">
        <v>2</v>
      </c>
      <c r="BA12" s="8" t="s">
        <v>77</v>
      </c>
      <c r="BB12" s="8">
        <v>4</v>
      </c>
      <c r="BC12" s="8" t="s">
        <v>77</v>
      </c>
      <c r="BD12" s="8">
        <v>0.5</v>
      </c>
      <c r="BE12" s="8" t="s">
        <v>77</v>
      </c>
      <c r="BF12" s="8">
        <v>0.5</v>
      </c>
      <c r="BG12" s="8" t="s">
        <v>77</v>
      </c>
      <c r="BH12" s="8">
        <v>0.5</v>
      </c>
      <c r="BI12" s="8" t="s">
        <v>77</v>
      </c>
      <c r="BJ12" s="8">
        <v>0.5</v>
      </c>
      <c r="BK12" s="8" t="s">
        <v>77</v>
      </c>
      <c r="BL12" s="8">
        <v>0.5</v>
      </c>
      <c r="BM12" s="8" t="s">
        <v>77</v>
      </c>
      <c r="BN12" s="8">
        <v>4</v>
      </c>
      <c r="BO12" s="8">
        <v>0</v>
      </c>
      <c r="BP12" s="8">
        <v>0</v>
      </c>
      <c r="BQ12" s="24">
        <v>699652.9</v>
      </c>
      <c r="BR12" s="24">
        <v>976281.2</v>
      </c>
      <c r="BS12" s="17">
        <v>4</v>
      </c>
      <c r="BT12" s="8">
        <v>0</v>
      </c>
      <c r="BU12" s="8">
        <v>0</v>
      </c>
      <c r="BV12" s="8">
        <v>1</v>
      </c>
      <c r="BW12" s="8">
        <v>0.5</v>
      </c>
      <c r="BX12" s="25">
        <v>247.78399999999999</v>
      </c>
      <c r="BY12" s="26">
        <v>200</v>
      </c>
      <c r="BZ12" s="8">
        <v>-2</v>
      </c>
      <c r="CA12" s="27">
        <v>139157.89726851057</v>
      </c>
      <c r="CB12" s="27">
        <v>136447.87067616894</v>
      </c>
      <c r="CC12" s="17">
        <v>-2</v>
      </c>
      <c r="CD12" s="8">
        <v>3</v>
      </c>
      <c r="CE12" s="8">
        <v>0</v>
      </c>
      <c r="CF12" s="28">
        <v>448.63116303040715</v>
      </c>
      <c r="CG12" s="28">
        <v>616.85824126542673</v>
      </c>
      <c r="CH12" s="17">
        <v>6</v>
      </c>
      <c r="CI12" s="29">
        <v>28295</v>
      </c>
      <c r="CJ12" s="29">
        <v>31337.1</v>
      </c>
      <c r="CK12" s="17">
        <v>6</v>
      </c>
      <c r="CL12" s="30">
        <v>391449</v>
      </c>
      <c r="CM12" s="30">
        <v>448424</v>
      </c>
      <c r="CN12" s="17">
        <v>6</v>
      </c>
      <c r="CO12" s="17"/>
      <c r="CP12" s="17"/>
      <c r="CQ12" s="31">
        <v>94</v>
      </c>
      <c r="CR12" s="32">
        <v>8</v>
      </c>
    </row>
    <row r="13" spans="1:96" s="9" customFormat="1" ht="15.75" x14ac:dyDescent="0.25">
      <c r="A13" s="38" t="s">
        <v>63</v>
      </c>
      <c r="B13" s="39">
        <v>10</v>
      </c>
      <c r="C13" s="8" t="s">
        <v>77</v>
      </c>
      <c r="D13" s="8">
        <v>4</v>
      </c>
      <c r="E13" s="8" t="s">
        <v>77</v>
      </c>
      <c r="F13" s="8">
        <v>4</v>
      </c>
      <c r="G13" s="8">
        <v>7</v>
      </c>
      <c r="H13" s="8">
        <v>3.5</v>
      </c>
      <c r="I13" s="8">
        <v>2</v>
      </c>
      <c r="J13" s="8">
        <v>1</v>
      </c>
      <c r="K13" s="8" t="s">
        <v>77</v>
      </c>
      <c r="L13" s="8">
        <v>4</v>
      </c>
      <c r="M13" s="8" t="s">
        <v>77</v>
      </c>
      <c r="N13" s="8">
        <v>0.5</v>
      </c>
      <c r="O13" s="8" t="s">
        <v>77</v>
      </c>
      <c r="P13" s="8">
        <v>0.5</v>
      </c>
      <c r="Q13" s="8" t="s">
        <v>77</v>
      </c>
      <c r="R13" s="8">
        <v>0.5</v>
      </c>
      <c r="S13" s="8" t="s">
        <v>77</v>
      </c>
      <c r="T13" s="8">
        <v>0.5</v>
      </c>
      <c r="U13" s="8" t="s">
        <v>77</v>
      </c>
      <c r="V13" s="8">
        <v>4</v>
      </c>
      <c r="W13" s="8" t="s">
        <v>77</v>
      </c>
      <c r="X13" s="8">
        <v>0.5</v>
      </c>
      <c r="Y13" s="8">
        <v>0</v>
      </c>
      <c r="Z13" s="8">
        <v>0</v>
      </c>
      <c r="AA13" s="8" t="s">
        <v>77</v>
      </c>
      <c r="AB13" s="8">
        <v>4</v>
      </c>
      <c r="AC13" s="8"/>
      <c r="AD13" s="8">
        <v>0</v>
      </c>
      <c r="AE13" s="8" t="s">
        <v>77</v>
      </c>
      <c r="AF13" s="8">
        <v>4</v>
      </c>
      <c r="AG13" s="8" t="s">
        <v>77</v>
      </c>
      <c r="AH13" s="8">
        <v>4</v>
      </c>
      <c r="AI13" s="8">
        <v>7</v>
      </c>
      <c r="AJ13" s="8">
        <v>3.5</v>
      </c>
      <c r="AK13" s="8" t="s">
        <v>77</v>
      </c>
      <c r="AL13" s="8">
        <v>4</v>
      </c>
      <c r="AM13" s="21" t="s">
        <v>78</v>
      </c>
      <c r="AN13" s="8">
        <v>4</v>
      </c>
      <c r="AO13" s="33">
        <v>0</v>
      </c>
      <c r="AP13" s="18">
        <v>-2</v>
      </c>
      <c r="AQ13" s="16">
        <v>68.836200000000005</v>
      </c>
      <c r="AR13" s="18">
        <v>4</v>
      </c>
      <c r="AS13" s="16">
        <v>0</v>
      </c>
      <c r="AT13" s="18">
        <v>-2</v>
      </c>
      <c r="AU13" s="16">
        <v>2.0367999999999999</v>
      </c>
      <c r="AV13" s="18">
        <v>0</v>
      </c>
      <c r="AW13" s="16">
        <v>80.014300000000006</v>
      </c>
      <c r="AX13" s="18">
        <v>4</v>
      </c>
      <c r="AY13" s="23">
        <v>0.57660626029654038</v>
      </c>
      <c r="AZ13" s="8">
        <v>2</v>
      </c>
      <c r="BA13" s="8" t="s">
        <v>77</v>
      </c>
      <c r="BB13" s="8">
        <v>4</v>
      </c>
      <c r="BC13" s="8" t="s">
        <v>77</v>
      </c>
      <c r="BD13" s="8">
        <v>0.5</v>
      </c>
      <c r="BE13" s="8" t="s">
        <v>77</v>
      </c>
      <c r="BF13" s="8">
        <v>0.5</v>
      </c>
      <c r="BG13" s="8" t="s">
        <v>77</v>
      </c>
      <c r="BH13" s="8">
        <v>0.5</v>
      </c>
      <c r="BI13" s="8" t="s">
        <v>77</v>
      </c>
      <c r="BJ13" s="8">
        <v>0.5</v>
      </c>
      <c r="BK13" s="8" t="s">
        <v>77</v>
      </c>
      <c r="BL13" s="8">
        <v>0.5</v>
      </c>
      <c r="BM13" s="8" t="s">
        <v>77</v>
      </c>
      <c r="BN13" s="8">
        <v>4</v>
      </c>
      <c r="BO13" s="8">
        <v>8</v>
      </c>
      <c r="BP13" s="8">
        <v>4</v>
      </c>
      <c r="BQ13" s="24">
        <v>624623.69999999995</v>
      </c>
      <c r="BR13" s="24">
        <v>1136362.3999999999</v>
      </c>
      <c r="BS13" s="17">
        <v>4</v>
      </c>
      <c r="BT13" s="8">
        <v>4</v>
      </c>
      <c r="BU13" s="8">
        <v>4</v>
      </c>
      <c r="BV13" s="8">
        <v>1</v>
      </c>
      <c r="BW13" s="8">
        <v>0.5</v>
      </c>
      <c r="BX13" s="25">
        <v>247.78399999999999</v>
      </c>
      <c r="BY13" s="26">
        <v>194.71</v>
      </c>
      <c r="BZ13" s="8">
        <v>-2</v>
      </c>
      <c r="CA13" s="27">
        <v>75722.373737373753</v>
      </c>
      <c r="CB13" s="27">
        <v>87693.344068706399</v>
      </c>
      <c r="CC13" s="17">
        <v>4</v>
      </c>
      <c r="CD13" s="8">
        <v>21</v>
      </c>
      <c r="CE13" s="8">
        <v>6</v>
      </c>
      <c r="CF13" s="28">
        <v>686.19085592769807</v>
      </c>
      <c r="CG13" s="28">
        <v>630.25544820182506</v>
      </c>
      <c r="CH13" s="17">
        <v>-2</v>
      </c>
      <c r="CI13" s="29">
        <v>29757.5</v>
      </c>
      <c r="CJ13" s="29">
        <v>32933.300000000003</v>
      </c>
      <c r="CK13" s="17">
        <v>6</v>
      </c>
      <c r="CL13" s="30">
        <v>533986</v>
      </c>
      <c r="CM13" s="30">
        <v>657567</v>
      </c>
      <c r="CN13" s="17">
        <v>6</v>
      </c>
      <c r="CO13" s="17"/>
      <c r="CP13" s="17"/>
      <c r="CQ13" s="31">
        <v>93.5</v>
      </c>
      <c r="CR13" s="32">
        <v>10</v>
      </c>
    </row>
    <row r="14" spans="1:96" s="9" customFormat="1" ht="15.75" x14ac:dyDescent="0.25">
      <c r="A14" s="38" t="s">
        <v>70</v>
      </c>
      <c r="B14" s="39">
        <v>10</v>
      </c>
      <c r="C14" s="8" t="s">
        <v>77</v>
      </c>
      <c r="D14" s="8">
        <v>4</v>
      </c>
      <c r="E14" s="8" t="s">
        <v>77</v>
      </c>
      <c r="F14" s="8">
        <v>4</v>
      </c>
      <c r="G14" s="8">
        <v>7</v>
      </c>
      <c r="H14" s="8">
        <v>3.5</v>
      </c>
      <c r="I14" s="8">
        <v>1</v>
      </c>
      <c r="J14" s="8">
        <v>0.5</v>
      </c>
      <c r="K14" s="8" t="s">
        <v>77</v>
      </c>
      <c r="L14" s="8">
        <v>4</v>
      </c>
      <c r="M14" s="8" t="s">
        <v>77</v>
      </c>
      <c r="N14" s="8">
        <v>0.5</v>
      </c>
      <c r="O14" s="8" t="s">
        <v>77</v>
      </c>
      <c r="P14" s="8">
        <v>0.5</v>
      </c>
      <c r="Q14" s="8" t="s">
        <v>77</v>
      </c>
      <c r="R14" s="8">
        <v>0.5</v>
      </c>
      <c r="S14" s="8" t="s">
        <v>77</v>
      </c>
      <c r="T14" s="8">
        <v>0.5</v>
      </c>
      <c r="U14" s="8" t="s">
        <v>77</v>
      </c>
      <c r="V14" s="8">
        <v>4</v>
      </c>
      <c r="W14" s="8" t="s">
        <v>77</v>
      </c>
      <c r="X14" s="8">
        <v>0.5</v>
      </c>
      <c r="Y14" s="8">
        <v>2</v>
      </c>
      <c r="Z14" s="8">
        <v>2</v>
      </c>
      <c r="AA14" s="8" t="s">
        <v>77</v>
      </c>
      <c r="AB14" s="8">
        <v>4</v>
      </c>
      <c r="AC14" s="8"/>
      <c r="AD14" s="8">
        <v>0</v>
      </c>
      <c r="AE14" s="8" t="s">
        <v>77</v>
      </c>
      <c r="AF14" s="8">
        <v>4</v>
      </c>
      <c r="AG14" s="8" t="s">
        <v>77</v>
      </c>
      <c r="AH14" s="8">
        <v>4</v>
      </c>
      <c r="AI14" s="8">
        <v>2</v>
      </c>
      <c r="AJ14" s="8">
        <v>1</v>
      </c>
      <c r="AK14" s="8" t="s">
        <v>77</v>
      </c>
      <c r="AL14" s="8">
        <v>4</v>
      </c>
      <c r="AM14" s="21" t="s">
        <v>78</v>
      </c>
      <c r="AN14" s="8">
        <v>4</v>
      </c>
      <c r="AO14" s="33">
        <v>0</v>
      </c>
      <c r="AP14" s="18">
        <v>-2</v>
      </c>
      <c r="AQ14" s="16">
        <v>82.873900000000006</v>
      </c>
      <c r="AR14" s="18">
        <v>4</v>
      </c>
      <c r="AS14" s="16">
        <v>0</v>
      </c>
      <c r="AT14" s="18">
        <v>-2</v>
      </c>
      <c r="AU14" s="16">
        <v>2.625</v>
      </c>
      <c r="AV14" s="18">
        <v>0</v>
      </c>
      <c r="AW14" s="16">
        <v>47.133200000000002</v>
      </c>
      <c r="AX14" s="18">
        <v>4</v>
      </c>
      <c r="AY14" s="23">
        <v>0.32679738562091504</v>
      </c>
      <c r="AZ14" s="8">
        <v>2</v>
      </c>
      <c r="BA14" s="8" t="s">
        <v>77</v>
      </c>
      <c r="BB14" s="8">
        <v>4</v>
      </c>
      <c r="BC14" s="8" t="s">
        <v>77</v>
      </c>
      <c r="BD14" s="8">
        <v>0.5</v>
      </c>
      <c r="BE14" s="8" t="s">
        <v>77</v>
      </c>
      <c r="BF14" s="8">
        <v>0.5</v>
      </c>
      <c r="BG14" s="8" t="s">
        <v>77</v>
      </c>
      <c r="BH14" s="8">
        <v>0.5</v>
      </c>
      <c r="BI14" s="8" t="s">
        <v>77</v>
      </c>
      <c r="BJ14" s="8">
        <v>0.5</v>
      </c>
      <c r="BK14" s="8" t="s">
        <v>77</v>
      </c>
      <c r="BL14" s="8">
        <v>0.5</v>
      </c>
      <c r="BM14" s="8" t="s">
        <v>77</v>
      </c>
      <c r="BN14" s="8">
        <v>4</v>
      </c>
      <c r="BO14" s="8">
        <v>3</v>
      </c>
      <c r="BP14" s="8">
        <v>1.5</v>
      </c>
      <c r="BQ14" s="24">
        <v>291912.59999999998</v>
      </c>
      <c r="BR14" s="24">
        <v>259324.2</v>
      </c>
      <c r="BS14" s="17">
        <v>-2</v>
      </c>
      <c r="BT14" s="8">
        <v>6</v>
      </c>
      <c r="BU14" s="8">
        <v>6</v>
      </c>
      <c r="BV14" s="8">
        <v>0</v>
      </c>
      <c r="BW14" s="8">
        <v>0</v>
      </c>
      <c r="BX14" s="25">
        <v>247.78399999999999</v>
      </c>
      <c r="BY14" s="26">
        <v>180</v>
      </c>
      <c r="BZ14" s="8">
        <v>-2</v>
      </c>
      <c r="CA14" s="27">
        <v>38554.449742693927</v>
      </c>
      <c r="CB14" s="27">
        <v>41008.383635144201</v>
      </c>
      <c r="CC14" s="17">
        <v>4</v>
      </c>
      <c r="CD14" s="8">
        <v>10</v>
      </c>
      <c r="CE14" s="8">
        <v>6</v>
      </c>
      <c r="CF14" s="28">
        <v>34</v>
      </c>
      <c r="CG14" s="28">
        <v>133.37644917121779</v>
      </c>
      <c r="CH14" s="17">
        <v>6</v>
      </c>
      <c r="CI14" s="29">
        <v>32302.6</v>
      </c>
      <c r="CJ14" s="29">
        <v>35560.9</v>
      </c>
      <c r="CK14" s="17">
        <v>6</v>
      </c>
      <c r="CL14" s="30">
        <v>281316</v>
      </c>
      <c r="CM14" s="30">
        <v>300903</v>
      </c>
      <c r="CN14" s="17">
        <v>6</v>
      </c>
      <c r="CO14" s="17"/>
      <c r="CP14" s="17"/>
      <c r="CQ14" s="31">
        <v>93.5</v>
      </c>
      <c r="CR14" s="32">
        <v>10</v>
      </c>
    </row>
    <row r="15" spans="1:96" s="9" customFormat="1" ht="15.75" x14ac:dyDescent="0.25">
      <c r="A15" s="38" t="s">
        <v>45</v>
      </c>
      <c r="B15" s="39">
        <v>12</v>
      </c>
      <c r="C15" s="8" t="s">
        <v>77</v>
      </c>
      <c r="D15" s="8">
        <v>4</v>
      </c>
      <c r="E15" s="8" t="s">
        <v>77</v>
      </c>
      <c r="F15" s="8">
        <v>4</v>
      </c>
      <c r="G15" s="8">
        <v>3</v>
      </c>
      <c r="H15" s="8">
        <v>1.5</v>
      </c>
      <c r="I15" s="8">
        <v>3</v>
      </c>
      <c r="J15" s="8">
        <v>1.5</v>
      </c>
      <c r="K15" s="8" t="s">
        <v>77</v>
      </c>
      <c r="L15" s="8">
        <v>4</v>
      </c>
      <c r="M15" s="8" t="s">
        <v>77</v>
      </c>
      <c r="N15" s="8">
        <v>0.5</v>
      </c>
      <c r="O15" s="8" t="s">
        <v>77</v>
      </c>
      <c r="P15" s="8">
        <v>0.5</v>
      </c>
      <c r="Q15" s="8" t="s">
        <v>77</v>
      </c>
      <c r="R15" s="8">
        <v>0.5</v>
      </c>
      <c r="S15" s="8" t="s">
        <v>77</v>
      </c>
      <c r="T15" s="8">
        <v>0.5</v>
      </c>
      <c r="U15" s="8" t="s">
        <v>77</v>
      </c>
      <c r="V15" s="8">
        <v>4</v>
      </c>
      <c r="W15" s="8" t="s">
        <v>78</v>
      </c>
      <c r="X15" s="8">
        <v>0</v>
      </c>
      <c r="Y15" s="8">
        <v>0</v>
      </c>
      <c r="Z15" s="8">
        <v>0</v>
      </c>
      <c r="AA15" s="8" t="s">
        <v>77</v>
      </c>
      <c r="AB15" s="8">
        <v>4</v>
      </c>
      <c r="AC15" s="8"/>
      <c r="AD15" s="8">
        <v>0</v>
      </c>
      <c r="AE15" s="8" t="s">
        <v>77</v>
      </c>
      <c r="AF15" s="8">
        <v>4</v>
      </c>
      <c r="AG15" s="8" t="s">
        <v>77</v>
      </c>
      <c r="AH15" s="8">
        <v>4</v>
      </c>
      <c r="AI15" s="8">
        <v>0</v>
      </c>
      <c r="AJ15" s="8">
        <v>0</v>
      </c>
      <c r="AK15" s="8" t="s">
        <v>77</v>
      </c>
      <c r="AL15" s="8">
        <v>4</v>
      </c>
      <c r="AM15" s="21" t="s">
        <v>78</v>
      </c>
      <c r="AN15" s="8">
        <v>4</v>
      </c>
      <c r="AO15" s="33" t="s">
        <v>102</v>
      </c>
      <c r="AP15" s="18">
        <v>4</v>
      </c>
      <c r="AQ15" s="16">
        <v>59.364699999999999</v>
      </c>
      <c r="AR15" s="18">
        <v>4</v>
      </c>
      <c r="AS15" s="16" t="s">
        <v>102</v>
      </c>
      <c r="AT15" s="18">
        <v>4</v>
      </c>
      <c r="AU15" s="16">
        <v>3.2564000000000002</v>
      </c>
      <c r="AV15" s="18">
        <v>4</v>
      </c>
      <c r="AW15" s="16">
        <v>25.668299999999999</v>
      </c>
      <c r="AX15" s="18">
        <v>4</v>
      </c>
      <c r="AY15" s="23">
        <v>0.37202380952380953</v>
      </c>
      <c r="AZ15" s="8">
        <v>2</v>
      </c>
      <c r="BA15" s="8" t="s">
        <v>77</v>
      </c>
      <c r="BB15" s="8">
        <v>4</v>
      </c>
      <c r="BC15" s="8" t="s">
        <v>77</v>
      </c>
      <c r="BD15" s="8">
        <v>0.5</v>
      </c>
      <c r="BE15" s="8" t="s">
        <v>77</v>
      </c>
      <c r="BF15" s="8">
        <v>0.5</v>
      </c>
      <c r="BG15" s="8" t="s">
        <v>77</v>
      </c>
      <c r="BH15" s="8">
        <v>0.5</v>
      </c>
      <c r="BI15" s="8" t="s">
        <v>77</v>
      </c>
      <c r="BJ15" s="8">
        <v>0.5</v>
      </c>
      <c r="BK15" s="8" t="s">
        <v>77</v>
      </c>
      <c r="BL15" s="8">
        <v>0.5</v>
      </c>
      <c r="BM15" s="8" t="s">
        <v>77</v>
      </c>
      <c r="BN15" s="8">
        <v>4</v>
      </c>
      <c r="BO15" s="8">
        <v>3</v>
      </c>
      <c r="BP15" s="8">
        <v>1.5</v>
      </c>
      <c r="BQ15" s="24">
        <v>195255.5</v>
      </c>
      <c r="BR15" s="24">
        <v>327604</v>
      </c>
      <c r="BS15" s="17">
        <v>4</v>
      </c>
      <c r="BT15" s="8">
        <v>0</v>
      </c>
      <c r="BU15" s="8">
        <v>0</v>
      </c>
      <c r="BV15" s="8">
        <v>0</v>
      </c>
      <c r="BW15" s="8">
        <v>0</v>
      </c>
      <c r="BX15" s="25">
        <v>247.78399999999999</v>
      </c>
      <c r="BY15" s="26">
        <v>160.05000000000001</v>
      </c>
      <c r="BZ15" s="8">
        <v>-2</v>
      </c>
      <c r="CA15" s="27">
        <v>42269.666920925505</v>
      </c>
      <c r="CB15" s="27">
        <v>63812.82249742002</v>
      </c>
      <c r="CC15" s="17">
        <v>4</v>
      </c>
      <c r="CD15" s="8">
        <v>1</v>
      </c>
      <c r="CE15" s="8">
        <v>0</v>
      </c>
      <c r="CF15" s="28">
        <v>193.87236206458175</v>
      </c>
      <c r="CG15" s="28">
        <v>367.45356037151703</v>
      </c>
      <c r="CH15" s="17">
        <v>6</v>
      </c>
      <c r="CI15" s="29">
        <v>25375.4</v>
      </c>
      <c r="CJ15" s="29">
        <v>28609.3</v>
      </c>
      <c r="CK15" s="17">
        <v>6</v>
      </c>
      <c r="CL15" s="30">
        <v>178207</v>
      </c>
      <c r="CM15" s="30">
        <v>178189</v>
      </c>
      <c r="CN15" s="17">
        <v>0</v>
      </c>
      <c r="CO15" s="17"/>
      <c r="CP15" s="17"/>
      <c r="CQ15" s="31">
        <v>93</v>
      </c>
      <c r="CR15" s="32">
        <v>12</v>
      </c>
    </row>
    <row r="16" spans="1:96" s="9" customFormat="1" ht="15.75" x14ac:dyDescent="0.25">
      <c r="A16" s="38" t="s">
        <v>46</v>
      </c>
      <c r="B16" s="39">
        <v>12</v>
      </c>
      <c r="C16" s="8" t="s">
        <v>77</v>
      </c>
      <c r="D16" s="8">
        <v>4</v>
      </c>
      <c r="E16" s="8" t="s">
        <v>77</v>
      </c>
      <c r="F16" s="8">
        <v>4</v>
      </c>
      <c r="G16" s="8">
        <v>6</v>
      </c>
      <c r="H16" s="8">
        <v>3</v>
      </c>
      <c r="I16" s="8">
        <v>4</v>
      </c>
      <c r="J16" s="8">
        <v>2</v>
      </c>
      <c r="K16" s="8" t="s">
        <v>77</v>
      </c>
      <c r="L16" s="8">
        <v>4</v>
      </c>
      <c r="M16" s="8" t="s">
        <v>77</v>
      </c>
      <c r="N16" s="8">
        <v>0.5</v>
      </c>
      <c r="O16" s="8" t="s">
        <v>77</v>
      </c>
      <c r="P16" s="8">
        <v>0.5</v>
      </c>
      <c r="Q16" s="8" t="s">
        <v>77</v>
      </c>
      <c r="R16" s="8">
        <v>0.5</v>
      </c>
      <c r="S16" s="8" t="s">
        <v>77</v>
      </c>
      <c r="T16" s="8">
        <v>0.5</v>
      </c>
      <c r="U16" s="8" t="s">
        <v>77</v>
      </c>
      <c r="V16" s="8">
        <v>4</v>
      </c>
      <c r="W16" s="8" t="s">
        <v>77</v>
      </c>
      <c r="X16" s="8">
        <v>0.5</v>
      </c>
      <c r="Y16" s="8">
        <v>0</v>
      </c>
      <c r="Z16" s="8">
        <v>0</v>
      </c>
      <c r="AA16" s="8" t="s">
        <v>77</v>
      </c>
      <c r="AB16" s="8">
        <v>4</v>
      </c>
      <c r="AC16" s="8"/>
      <c r="AD16" s="8">
        <v>0</v>
      </c>
      <c r="AE16" s="8" t="s">
        <v>77</v>
      </c>
      <c r="AF16" s="8">
        <v>4</v>
      </c>
      <c r="AG16" s="8" t="s">
        <v>77</v>
      </c>
      <c r="AH16" s="8">
        <v>4</v>
      </c>
      <c r="AI16" s="8">
        <v>2</v>
      </c>
      <c r="AJ16" s="8">
        <v>1</v>
      </c>
      <c r="AK16" s="8" t="s">
        <v>77</v>
      </c>
      <c r="AL16" s="8">
        <v>4</v>
      </c>
      <c r="AM16" s="21" t="s">
        <v>78</v>
      </c>
      <c r="AN16" s="8">
        <v>4</v>
      </c>
      <c r="AO16" s="33">
        <v>0</v>
      </c>
      <c r="AP16" s="18">
        <v>-2</v>
      </c>
      <c r="AQ16" s="16">
        <v>67.8904</v>
      </c>
      <c r="AR16" s="18">
        <v>4</v>
      </c>
      <c r="AS16" s="16">
        <v>0</v>
      </c>
      <c r="AT16" s="18">
        <v>-2</v>
      </c>
      <c r="AU16" s="16">
        <v>2.2389000000000001</v>
      </c>
      <c r="AV16" s="18">
        <v>0</v>
      </c>
      <c r="AW16" s="16">
        <v>49.156599999999997</v>
      </c>
      <c r="AX16" s="18">
        <v>4</v>
      </c>
      <c r="AY16" s="23">
        <v>4.6685340802987862E-2</v>
      </c>
      <c r="AZ16" s="8">
        <v>2</v>
      </c>
      <c r="BA16" s="8" t="s">
        <v>77</v>
      </c>
      <c r="BB16" s="8">
        <v>4</v>
      </c>
      <c r="BC16" s="8" t="s">
        <v>77</v>
      </c>
      <c r="BD16" s="8">
        <v>0.5</v>
      </c>
      <c r="BE16" s="8" t="s">
        <v>77</v>
      </c>
      <c r="BF16" s="8">
        <v>0.5</v>
      </c>
      <c r="BG16" s="8" t="s">
        <v>77</v>
      </c>
      <c r="BH16" s="8">
        <v>0.5</v>
      </c>
      <c r="BI16" s="8" t="s">
        <v>77</v>
      </c>
      <c r="BJ16" s="8">
        <v>0.5</v>
      </c>
      <c r="BK16" s="8" t="s">
        <v>77</v>
      </c>
      <c r="BL16" s="8">
        <v>0.5</v>
      </c>
      <c r="BM16" s="8" t="s">
        <v>77</v>
      </c>
      <c r="BN16" s="8">
        <v>4</v>
      </c>
      <c r="BO16" s="8">
        <v>4</v>
      </c>
      <c r="BP16" s="8">
        <v>2</v>
      </c>
      <c r="BQ16" s="24">
        <v>243197</v>
      </c>
      <c r="BR16" s="24">
        <v>460283.1</v>
      </c>
      <c r="BS16" s="17">
        <v>4</v>
      </c>
      <c r="BT16" s="8">
        <v>1</v>
      </c>
      <c r="BU16" s="8">
        <v>2</v>
      </c>
      <c r="BV16" s="8">
        <v>0</v>
      </c>
      <c r="BW16" s="8">
        <v>0</v>
      </c>
      <c r="BX16" s="25">
        <v>247.78399999999999</v>
      </c>
      <c r="BY16" s="26">
        <v>187.13</v>
      </c>
      <c r="BZ16" s="8">
        <v>-2</v>
      </c>
      <c r="CA16" s="27">
        <v>62421.704808806491</v>
      </c>
      <c r="CB16" s="27">
        <v>83608.108108108107</v>
      </c>
      <c r="CC16" s="17">
        <v>4</v>
      </c>
      <c r="CD16" s="8">
        <v>4</v>
      </c>
      <c r="CE16" s="8">
        <v>4</v>
      </c>
      <c r="CF16" s="28">
        <v>1311.8771726535342</v>
      </c>
      <c r="CG16" s="28">
        <v>5081.376975335992</v>
      </c>
      <c r="CH16" s="17">
        <v>6</v>
      </c>
      <c r="CI16" s="29">
        <v>27220.9</v>
      </c>
      <c r="CJ16" s="29">
        <v>29819.200000000001</v>
      </c>
      <c r="CK16" s="17">
        <v>6</v>
      </c>
      <c r="CL16" s="30">
        <v>162958</v>
      </c>
      <c r="CM16" s="30">
        <v>175072</v>
      </c>
      <c r="CN16" s="17">
        <v>6</v>
      </c>
      <c r="CO16" s="17"/>
      <c r="CP16" s="17"/>
      <c r="CQ16" s="31">
        <v>93</v>
      </c>
      <c r="CR16" s="32">
        <v>12</v>
      </c>
    </row>
    <row r="17" spans="1:96" s="9" customFormat="1" ht="15.75" x14ac:dyDescent="0.25">
      <c r="A17" s="38" t="s">
        <v>67</v>
      </c>
      <c r="B17" s="39">
        <v>14</v>
      </c>
      <c r="C17" s="8" t="s">
        <v>77</v>
      </c>
      <c r="D17" s="8">
        <v>4</v>
      </c>
      <c r="E17" s="8" t="s">
        <v>77</v>
      </c>
      <c r="F17" s="8">
        <v>4</v>
      </c>
      <c r="G17" s="8">
        <v>6</v>
      </c>
      <c r="H17" s="8">
        <v>3</v>
      </c>
      <c r="I17" s="8">
        <v>4</v>
      </c>
      <c r="J17" s="8">
        <v>2</v>
      </c>
      <c r="K17" s="8" t="s">
        <v>77</v>
      </c>
      <c r="L17" s="8">
        <v>4</v>
      </c>
      <c r="M17" s="8" t="s">
        <v>78</v>
      </c>
      <c r="N17" s="8">
        <v>0</v>
      </c>
      <c r="O17" s="8" t="s">
        <v>77</v>
      </c>
      <c r="P17" s="8">
        <v>0.5</v>
      </c>
      <c r="Q17" s="8" t="s">
        <v>77</v>
      </c>
      <c r="R17" s="8">
        <v>0.5</v>
      </c>
      <c r="S17" s="8" t="s">
        <v>77</v>
      </c>
      <c r="T17" s="8">
        <v>0.5</v>
      </c>
      <c r="U17" s="8" t="s">
        <v>77</v>
      </c>
      <c r="V17" s="8">
        <v>4</v>
      </c>
      <c r="W17" s="8" t="s">
        <v>77</v>
      </c>
      <c r="X17" s="8">
        <v>0.5</v>
      </c>
      <c r="Y17" s="8">
        <v>0</v>
      </c>
      <c r="Z17" s="8">
        <v>0</v>
      </c>
      <c r="AA17" s="8" t="s">
        <v>77</v>
      </c>
      <c r="AB17" s="8">
        <v>4</v>
      </c>
      <c r="AC17" s="8"/>
      <c r="AD17" s="8">
        <v>0</v>
      </c>
      <c r="AE17" s="8" t="s">
        <v>78</v>
      </c>
      <c r="AF17" s="8">
        <v>0</v>
      </c>
      <c r="AG17" s="8" t="s">
        <v>77</v>
      </c>
      <c r="AH17" s="8">
        <v>4</v>
      </c>
      <c r="AI17" s="8">
        <v>4</v>
      </c>
      <c r="AJ17" s="8">
        <v>2</v>
      </c>
      <c r="AK17" s="8" t="s">
        <v>77</v>
      </c>
      <c r="AL17" s="8">
        <v>4</v>
      </c>
      <c r="AM17" s="21" t="s">
        <v>78</v>
      </c>
      <c r="AN17" s="8">
        <v>4</v>
      </c>
      <c r="AO17" s="33" t="s">
        <v>102</v>
      </c>
      <c r="AP17" s="18">
        <v>4</v>
      </c>
      <c r="AQ17" s="16">
        <v>38.457900000000002</v>
      </c>
      <c r="AR17" s="18">
        <v>4</v>
      </c>
      <c r="AS17" s="16" t="s">
        <v>102</v>
      </c>
      <c r="AT17" s="18">
        <v>4</v>
      </c>
      <c r="AU17" s="16">
        <v>1.6223000000000001</v>
      </c>
      <c r="AV17" s="18">
        <v>0</v>
      </c>
      <c r="AW17" s="16">
        <v>64.943899999999999</v>
      </c>
      <c r="AX17" s="18">
        <v>4</v>
      </c>
      <c r="AY17" s="23">
        <v>0.23342670401493931</v>
      </c>
      <c r="AZ17" s="8">
        <v>2</v>
      </c>
      <c r="BA17" s="8" t="s">
        <v>77</v>
      </c>
      <c r="BB17" s="8">
        <v>4</v>
      </c>
      <c r="BC17" s="8" t="s">
        <v>77</v>
      </c>
      <c r="BD17" s="8">
        <v>0.5</v>
      </c>
      <c r="BE17" s="8" t="s">
        <v>77</v>
      </c>
      <c r="BF17" s="8">
        <v>0.5</v>
      </c>
      <c r="BG17" s="8" t="s">
        <v>77</v>
      </c>
      <c r="BH17" s="8">
        <v>0.5</v>
      </c>
      <c r="BI17" s="8" t="s">
        <v>77</v>
      </c>
      <c r="BJ17" s="8">
        <v>0.5</v>
      </c>
      <c r="BK17" s="8" t="s">
        <v>77</v>
      </c>
      <c r="BL17" s="8">
        <v>0.5</v>
      </c>
      <c r="BM17" s="8" t="s">
        <v>77</v>
      </c>
      <c r="BN17" s="8">
        <v>4</v>
      </c>
      <c r="BO17" s="8">
        <v>4</v>
      </c>
      <c r="BP17" s="8">
        <v>2</v>
      </c>
      <c r="BQ17" s="24">
        <v>471556.4</v>
      </c>
      <c r="BR17" s="24">
        <v>274396.5</v>
      </c>
      <c r="BS17" s="17">
        <v>-2</v>
      </c>
      <c r="BT17" s="8">
        <v>1</v>
      </c>
      <c r="BU17" s="8">
        <v>2</v>
      </c>
      <c r="BV17" s="8">
        <v>1</v>
      </c>
      <c r="BW17" s="8">
        <v>0.5</v>
      </c>
      <c r="BX17" s="25">
        <v>247.78399999999999</v>
      </c>
      <c r="BY17" s="26">
        <v>185.27</v>
      </c>
      <c r="BZ17" s="8">
        <v>-2</v>
      </c>
      <c r="CA17" s="27">
        <v>41200.096254812735</v>
      </c>
      <c r="CB17" s="27">
        <v>51596.840934371518</v>
      </c>
      <c r="CC17" s="17">
        <v>4</v>
      </c>
      <c r="CD17" s="8">
        <v>1</v>
      </c>
      <c r="CE17" s="8">
        <v>0</v>
      </c>
      <c r="CF17" s="28">
        <v>142.68899588729434</v>
      </c>
      <c r="CG17" s="28">
        <v>204.56996662958841</v>
      </c>
      <c r="CH17" s="17">
        <v>6</v>
      </c>
      <c r="CI17" s="29">
        <v>27887.1</v>
      </c>
      <c r="CJ17" s="29">
        <v>30152.3</v>
      </c>
      <c r="CK17" s="17">
        <v>6</v>
      </c>
      <c r="CL17" s="30">
        <v>388621</v>
      </c>
      <c r="CM17" s="30">
        <v>447139</v>
      </c>
      <c r="CN17" s="17">
        <v>6</v>
      </c>
      <c r="CO17" s="17"/>
      <c r="CP17" s="17"/>
      <c r="CQ17" s="31">
        <v>92</v>
      </c>
      <c r="CR17" s="32">
        <v>14</v>
      </c>
    </row>
    <row r="18" spans="1:96" s="9" customFormat="1" ht="15.75" x14ac:dyDescent="0.25">
      <c r="A18" s="38" t="s">
        <v>50</v>
      </c>
      <c r="B18" s="39">
        <v>15</v>
      </c>
      <c r="C18" s="8" t="s">
        <v>77</v>
      </c>
      <c r="D18" s="8">
        <v>4</v>
      </c>
      <c r="E18" s="8" t="s">
        <v>77</v>
      </c>
      <c r="F18" s="8">
        <v>4</v>
      </c>
      <c r="G18" s="8">
        <v>3</v>
      </c>
      <c r="H18" s="8">
        <v>1.5</v>
      </c>
      <c r="I18" s="8">
        <v>1</v>
      </c>
      <c r="J18" s="8">
        <v>0.5</v>
      </c>
      <c r="K18" s="8" t="s">
        <v>77</v>
      </c>
      <c r="L18" s="8">
        <v>4</v>
      </c>
      <c r="M18" s="8" t="s">
        <v>77</v>
      </c>
      <c r="N18" s="8">
        <v>0.5</v>
      </c>
      <c r="O18" s="8" t="s">
        <v>77</v>
      </c>
      <c r="P18" s="8">
        <v>0.5</v>
      </c>
      <c r="Q18" s="8" t="s">
        <v>77</v>
      </c>
      <c r="R18" s="8">
        <v>0.5</v>
      </c>
      <c r="S18" s="8" t="s">
        <v>77</v>
      </c>
      <c r="T18" s="8">
        <v>0.5</v>
      </c>
      <c r="U18" s="8" t="s">
        <v>77</v>
      </c>
      <c r="V18" s="8">
        <v>4</v>
      </c>
      <c r="W18" s="8" t="s">
        <v>77</v>
      </c>
      <c r="X18" s="8">
        <v>0.5</v>
      </c>
      <c r="Y18" s="8">
        <v>0</v>
      </c>
      <c r="Z18" s="8">
        <v>0</v>
      </c>
      <c r="AA18" s="8" t="s">
        <v>78</v>
      </c>
      <c r="AB18" s="8">
        <v>0</v>
      </c>
      <c r="AC18" s="8"/>
      <c r="AD18" s="8">
        <v>0</v>
      </c>
      <c r="AE18" s="8" t="s">
        <v>77</v>
      </c>
      <c r="AF18" s="8">
        <v>4</v>
      </c>
      <c r="AG18" s="8" t="s">
        <v>77</v>
      </c>
      <c r="AH18" s="8">
        <v>4</v>
      </c>
      <c r="AI18" s="8">
        <v>7</v>
      </c>
      <c r="AJ18" s="8">
        <v>3.5</v>
      </c>
      <c r="AK18" s="8" t="s">
        <v>77</v>
      </c>
      <c r="AL18" s="8">
        <v>4</v>
      </c>
      <c r="AM18" s="21" t="s">
        <v>78</v>
      </c>
      <c r="AN18" s="8">
        <v>4</v>
      </c>
      <c r="AO18" s="33">
        <v>0</v>
      </c>
      <c r="AP18" s="18">
        <v>-2</v>
      </c>
      <c r="AQ18" s="16">
        <v>75.745800000000003</v>
      </c>
      <c r="AR18" s="18">
        <v>4</v>
      </c>
      <c r="AS18" s="16">
        <v>1.5</v>
      </c>
      <c r="AT18" s="18">
        <v>0</v>
      </c>
      <c r="AU18" s="16">
        <v>3.2856999999999998</v>
      </c>
      <c r="AV18" s="18">
        <v>4</v>
      </c>
      <c r="AW18" s="16">
        <v>27.710899999999999</v>
      </c>
      <c r="AX18" s="18">
        <v>4</v>
      </c>
      <c r="AY18" s="23">
        <v>0.68327402135231319</v>
      </c>
      <c r="AZ18" s="8">
        <v>2</v>
      </c>
      <c r="BA18" s="8" t="s">
        <v>77</v>
      </c>
      <c r="BB18" s="8">
        <v>4</v>
      </c>
      <c r="BC18" s="8" t="s">
        <v>77</v>
      </c>
      <c r="BD18" s="8">
        <v>0.5</v>
      </c>
      <c r="BE18" s="8" t="s">
        <v>77</v>
      </c>
      <c r="BF18" s="8">
        <v>0.5</v>
      </c>
      <c r="BG18" s="8" t="s">
        <v>77</v>
      </c>
      <c r="BH18" s="8">
        <v>0.5</v>
      </c>
      <c r="BI18" s="8" t="s">
        <v>77</v>
      </c>
      <c r="BJ18" s="8">
        <v>0.5</v>
      </c>
      <c r="BK18" s="8" t="s">
        <v>77</v>
      </c>
      <c r="BL18" s="8">
        <v>0.5</v>
      </c>
      <c r="BM18" s="8" t="s">
        <v>77</v>
      </c>
      <c r="BN18" s="8">
        <v>4</v>
      </c>
      <c r="BO18" s="8">
        <v>2</v>
      </c>
      <c r="BP18" s="8">
        <v>1</v>
      </c>
      <c r="BQ18" s="24">
        <v>246594.3</v>
      </c>
      <c r="BR18" s="24">
        <v>324589.40000000002</v>
      </c>
      <c r="BS18" s="17">
        <v>4</v>
      </c>
      <c r="BT18" s="8">
        <v>1</v>
      </c>
      <c r="BU18" s="8">
        <v>2</v>
      </c>
      <c r="BV18" s="8">
        <v>0</v>
      </c>
      <c r="BW18" s="8">
        <v>0</v>
      </c>
      <c r="BX18" s="25">
        <v>247.78399999999999</v>
      </c>
      <c r="BY18" s="26">
        <v>296.19</v>
      </c>
      <c r="BZ18" s="8">
        <v>4</v>
      </c>
      <c r="CA18" s="27">
        <v>150814.21210457408</v>
      </c>
      <c r="CB18" s="27">
        <v>186854.74860335194</v>
      </c>
      <c r="CC18" s="17">
        <v>4</v>
      </c>
      <c r="CD18" s="8">
        <v>5</v>
      </c>
      <c r="CE18" s="8">
        <v>4</v>
      </c>
      <c r="CF18" s="28">
        <v>4672.0638543734422</v>
      </c>
      <c r="CG18" s="28">
        <v>609.00678067294973</v>
      </c>
      <c r="CH18" s="17">
        <v>-2</v>
      </c>
      <c r="CI18" s="29">
        <v>28268.6</v>
      </c>
      <c r="CJ18" s="29">
        <v>31715.1</v>
      </c>
      <c r="CK18" s="17">
        <v>6</v>
      </c>
      <c r="CL18" s="30">
        <v>355955</v>
      </c>
      <c r="CM18" s="30">
        <v>380845</v>
      </c>
      <c r="CN18" s="17">
        <v>6</v>
      </c>
      <c r="CO18" s="17"/>
      <c r="CP18" s="17"/>
      <c r="CQ18" s="31">
        <v>91.5</v>
      </c>
      <c r="CR18" s="32">
        <v>15</v>
      </c>
    </row>
    <row r="19" spans="1:96" s="9" customFormat="1" ht="15.75" x14ac:dyDescent="0.25">
      <c r="A19" s="38" t="s">
        <v>57</v>
      </c>
      <c r="B19" s="39">
        <v>16</v>
      </c>
      <c r="C19" s="8" t="s">
        <v>77</v>
      </c>
      <c r="D19" s="8">
        <v>4</v>
      </c>
      <c r="E19" s="8" t="s">
        <v>77</v>
      </c>
      <c r="F19" s="8">
        <v>4</v>
      </c>
      <c r="G19" s="8">
        <v>4</v>
      </c>
      <c r="H19" s="8">
        <v>2</v>
      </c>
      <c r="I19" s="8">
        <v>2</v>
      </c>
      <c r="J19" s="8">
        <v>1</v>
      </c>
      <c r="K19" s="8" t="s">
        <v>77</v>
      </c>
      <c r="L19" s="8">
        <v>4</v>
      </c>
      <c r="M19" s="8" t="s">
        <v>77</v>
      </c>
      <c r="N19" s="8">
        <v>0.5</v>
      </c>
      <c r="O19" s="8" t="s">
        <v>77</v>
      </c>
      <c r="P19" s="8">
        <v>0.5</v>
      </c>
      <c r="Q19" s="8" t="s">
        <v>77</v>
      </c>
      <c r="R19" s="8">
        <v>0.5</v>
      </c>
      <c r="S19" s="8" t="s">
        <v>77</v>
      </c>
      <c r="T19" s="8">
        <v>0.5</v>
      </c>
      <c r="U19" s="8" t="s">
        <v>77</v>
      </c>
      <c r="V19" s="8">
        <v>4</v>
      </c>
      <c r="W19" s="8" t="s">
        <v>77</v>
      </c>
      <c r="X19" s="8">
        <v>0.5</v>
      </c>
      <c r="Y19" s="8">
        <v>1</v>
      </c>
      <c r="Z19" s="8">
        <v>1</v>
      </c>
      <c r="AA19" s="8" t="s">
        <v>77</v>
      </c>
      <c r="AB19" s="8">
        <v>4</v>
      </c>
      <c r="AC19" s="8"/>
      <c r="AD19" s="8">
        <v>0</v>
      </c>
      <c r="AE19" s="8" t="s">
        <v>77</v>
      </c>
      <c r="AF19" s="8">
        <v>4</v>
      </c>
      <c r="AG19" s="8" t="s">
        <v>77</v>
      </c>
      <c r="AH19" s="8">
        <v>4</v>
      </c>
      <c r="AI19" s="8">
        <v>1</v>
      </c>
      <c r="AJ19" s="8">
        <v>0.5</v>
      </c>
      <c r="AK19" s="8" t="s">
        <v>77</v>
      </c>
      <c r="AL19" s="8">
        <v>4</v>
      </c>
      <c r="AM19" s="21">
        <v>2</v>
      </c>
      <c r="AN19" s="8">
        <v>-2</v>
      </c>
      <c r="AO19" s="33">
        <v>98.835599999999999</v>
      </c>
      <c r="AP19" s="18">
        <v>4</v>
      </c>
      <c r="AQ19" s="16">
        <v>80.764799999999994</v>
      </c>
      <c r="AR19" s="18">
        <v>4</v>
      </c>
      <c r="AS19" s="16">
        <v>1.1333</v>
      </c>
      <c r="AT19" s="18">
        <v>0</v>
      </c>
      <c r="AU19" s="16">
        <v>3.1657999999999999</v>
      </c>
      <c r="AV19" s="18">
        <v>4</v>
      </c>
      <c r="AW19" s="16">
        <v>76.392799999999994</v>
      </c>
      <c r="AX19" s="18">
        <v>4</v>
      </c>
      <c r="AY19" s="23">
        <v>0.21215043394406943</v>
      </c>
      <c r="AZ19" s="8">
        <v>2</v>
      </c>
      <c r="BA19" s="8" t="s">
        <v>77</v>
      </c>
      <c r="BB19" s="8">
        <v>4</v>
      </c>
      <c r="BC19" s="8" t="s">
        <v>77</v>
      </c>
      <c r="BD19" s="8">
        <v>0.5</v>
      </c>
      <c r="BE19" s="8" t="s">
        <v>77</v>
      </c>
      <c r="BF19" s="8">
        <v>0.5</v>
      </c>
      <c r="BG19" s="8" t="s">
        <v>77</v>
      </c>
      <c r="BH19" s="8">
        <v>0.5</v>
      </c>
      <c r="BI19" s="8" t="s">
        <v>77</v>
      </c>
      <c r="BJ19" s="8">
        <v>0.5</v>
      </c>
      <c r="BK19" s="8" t="s">
        <v>77</v>
      </c>
      <c r="BL19" s="8">
        <v>0.5</v>
      </c>
      <c r="BM19" s="8" t="s">
        <v>77</v>
      </c>
      <c r="BN19" s="8">
        <v>4</v>
      </c>
      <c r="BO19" s="8">
        <v>2</v>
      </c>
      <c r="BP19" s="8">
        <v>1</v>
      </c>
      <c r="BQ19" s="24">
        <v>3989352.7</v>
      </c>
      <c r="BR19" s="24">
        <v>5356549.3</v>
      </c>
      <c r="BS19" s="17">
        <v>4</v>
      </c>
      <c r="BT19" s="8">
        <v>0</v>
      </c>
      <c r="BU19" s="8">
        <v>0</v>
      </c>
      <c r="BV19" s="8">
        <v>1</v>
      </c>
      <c r="BW19" s="8">
        <v>0.5</v>
      </c>
      <c r="BX19" s="25">
        <v>247.78399999999999</v>
      </c>
      <c r="BY19" s="26">
        <v>258.3</v>
      </c>
      <c r="BZ19" s="8">
        <v>4</v>
      </c>
      <c r="CA19" s="27">
        <v>53619.049240328553</v>
      </c>
      <c r="CB19" s="27">
        <v>78357.589951032569</v>
      </c>
      <c r="CC19" s="17">
        <v>4</v>
      </c>
      <c r="CD19" s="8">
        <v>1</v>
      </c>
      <c r="CE19" s="8">
        <v>0</v>
      </c>
      <c r="CF19" s="28">
        <v>680.12937821849596</v>
      </c>
      <c r="CG19" s="28">
        <v>1320.9193101979988</v>
      </c>
      <c r="CH19" s="17">
        <v>6</v>
      </c>
      <c r="CI19" s="29">
        <v>33986.6</v>
      </c>
      <c r="CJ19" s="29">
        <v>38264</v>
      </c>
      <c r="CK19" s="17">
        <v>6</v>
      </c>
      <c r="CL19" s="30">
        <v>509025</v>
      </c>
      <c r="CM19" s="30">
        <v>506119</v>
      </c>
      <c r="CN19" s="17">
        <v>0</v>
      </c>
      <c r="CO19" s="17"/>
      <c r="CP19" s="17"/>
      <c r="CQ19" s="31">
        <v>91</v>
      </c>
      <c r="CR19" s="32">
        <v>16</v>
      </c>
    </row>
    <row r="20" spans="1:96" s="9" customFormat="1" ht="15.75" x14ac:dyDescent="0.25">
      <c r="A20" s="38" t="s">
        <v>58</v>
      </c>
      <c r="B20" s="39">
        <v>17</v>
      </c>
      <c r="C20" s="8" t="s">
        <v>77</v>
      </c>
      <c r="D20" s="8">
        <v>4</v>
      </c>
      <c r="E20" s="8" t="s">
        <v>77</v>
      </c>
      <c r="F20" s="8">
        <v>4</v>
      </c>
      <c r="G20" s="8">
        <v>8</v>
      </c>
      <c r="H20" s="8">
        <v>4</v>
      </c>
      <c r="I20" s="8">
        <v>8</v>
      </c>
      <c r="J20" s="8">
        <v>4</v>
      </c>
      <c r="K20" s="8" t="s">
        <v>77</v>
      </c>
      <c r="L20" s="8">
        <v>4</v>
      </c>
      <c r="M20" s="8" t="s">
        <v>77</v>
      </c>
      <c r="N20" s="8">
        <v>0.5</v>
      </c>
      <c r="O20" s="8" t="s">
        <v>77</v>
      </c>
      <c r="P20" s="8">
        <v>0.5</v>
      </c>
      <c r="Q20" s="8" t="s">
        <v>77</v>
      </c>
      <c r="R20" s="8">
        <v>0.5</v>
      </c>
      <c r="S20" s="8" t="s">
        <v>77</v>
      </c>
      <c r="T20" s="8">
        <v>0.5</v>
      </c>
      <c r="U20" s="8" t="s">
        <v>77</v>
      </c>
      <c r="V20" s="8">
        <v>4</v>
      </c>
      <c r="W20" s="8" t="s">
        <v>77</v>
      </c>
      <c r="X20" s="8">
        <v>0.5</v>
      </c>
      <c r="Y20" s="8">
        <v>0</v>
      </c>
      <c r="Z20" s="8">
        <v>0</v>
      </c>
      <c r="AA20" s="8" t="s">
        <v>77</v>
      </c>
      <c r="AB20" s="8">
        <v>4</v>
      </c>
      <c r="AC20" s="8"/>
      <c r="AD20" s="8">
        <v>0</v>
      </c>
      <c r="AE20" s="8" t="s">
        <v>77</v>
      </c>
      <c r="AF20" s="8">
        <v>4</v>
      </c>
      <c r="AG20" s="8" t="s">
        <v>77</v>
      </c>
      <c r="AH20" s="8">
        <v>4</v>
      </c>
      <c r="AI20" s="8">
        <v>4</v>
      </c>
      <c r="AJ20" s="8">
        <v>2</v>
      </c>
      <c r="AK20" s="8" t="s">
        <v>77</v>
      </c>
      <c r="AL20" s="8">
        <v>4</v>
      </c>
      <c r="AM20" s="21">
        <v>2</v>
      </c>
      <c r="AN20" s="8">
        <v>-2</v>
      </c>
      <c r="AO20" s="33">
        <v>0</v>
      </c>
      <c r="AP20" s="18">
        <v>-2</v>
      </c>
      <c r="AQ20" s="16">
        <v>64.478499999999997</v>
      </c>
      <c r="AR20" s="18">
        <v>4</v>
      </c>
      <c r="AS20" s="16">
        <v>0</v>
      </c>
      <c r="AT20" s="18">
        <v>-2</v>
      </c>
      <c r="AU20" s="16">
        <v>2.7789999999999999</v>
      </c>
      <c r="AV20" s="18">
        <v>0</v>
      </c>
      <c r="AW20" s="16">
        <v>59.301099999999998</v>
      </c>
      <c r="AX20" s="18">
        <v>4</v>
      </c>
      <c r="AY20" s="23">
        <v>0.5266903914590747</v>
      </c>
      <c r="AZ20" s="8">
        <v>2</v>
      </c>
      <c r="BA20" s="8" t="s">
        <v>77</v>
      </c>
      <c r="BB20" s="8">
        <v>4</v>
      </c>
      <c r="BC20" s="8" t="s">
        <v>77</v>
      </c>
      <c r="BD20" s="8">
        <v>0.5</v>
      </c>
      <c r="BE20" s="8" t="s">
        <v>77</v>
      </c>
      <c r="BF20" s="8">
        <v>0.5</v>
      </c>
      <c r="BG20" s="8" t="s">
        <v>77</v>
      </c>
      <c r="BH20" s="8">
        <v>0.5</v>
      </c>
      <c r="BI20" s="8" t="s">
        <v>77</v>
      </c>
      <c r="BJ20" s="8">
        <v>0.5</v>
      </c>
      <c r="BK20" s="8" t="s">
        <v>77</v>
      </c>
      <c r="BL20" s="8">
        <v>0.5</v>
      </c>
      <c r="BM20" s="8" t="s">
        <v>77</v>
      </c>
      <c r="BN20" s="8">
        <v>4</v>
      </c>
      <c r="BO20" s="8">
        <v>8</v>
      </c>
      <c r="BP20" s="8">
        <v>4</v>
      </c>
      <c r="BQ20" s="24">
        <v>6089277.7000000002</v>
      </c>
      <c r="BR20" s="24">
        <v>3211731.4</v>
      </c>
      <c r="BS20" s="17">
        <v>-2</v>
      </c>
      <c r="BT20" s="8">
        <v>1</v>
      </c>
      <c r="BU20" s="8">
        <v>2</v>
      </c>
      <c r="BV20" s="8">
        <v>1</v>
      </c>
      <c r="BW20" s="8">
        <v>0.5</v>
      </c>
      <c r="BX20" s="25">
        <v>247.78399999999999</v>
      </c>
      <c r="BY20" s="26">
        <v>242.62</v>
      </c>
      <c r="BZ20" s="8">
        <v>-2</v>
      </c>
      <c r="CA20" s="27">
        <v>54973.872596153844</v>
      </c>
      <c r="CB20" s="27">
        <v>87384.754238321751</v>
      </c>
      <c r="CC20" s="17">
        <v>4</v>
      </c>
      <c r="CD20" s="8">
        <v>4</v>
      </c>
      <c r="CE20" s="8">
        <v>4</v>
      </c>
      <c r="CF20" s="28">
        <v>91.73075721153846</v>
      </c>
      <c r="CG20" s="28">
        <v>1072.7186242224661</v>
      </c>
      <c r="CH20" s="17">
        <v>6</v>
      </c>
      <c r="CI20" s="29">
        <v>33918.300000000003</v>
      </c>
      <c r="CJ20" s="29">
        <v>38081.1</v>
      </c>
      <c r="CK20" s="17">
        <v>6</v>
      </c>
      <c r="CL20" s="30">
        <v>551738</v>
      </c>
      <c r="CM20" s="30">
        <v>581034</v>
      </c>
      <c r="CN20" s="17">
        <v>6</v>
      </c>
      <c r="CO20" s="17"/>
      <c r="CP20" s="17"/>
      <c r="CQ20" s="31">
        <v>87.5</v>
      </c>
      <c r="CR20" s="32">
        <v>17</v>
      </c>
    </row>
    <row r="21" spans="1:96" s="9" customFormat="1" ht="15.75" x14ac:dyDescent="0.25">
      <c r="A21" s="38" t="s">
        <v>48</v>
      </c>
      <c r="B21" s="39">
        <v>18</v>
      </c>
      <c r="C21" s="8" t="s">
        <v>77</v>
      </c>
      <c r="D21" s="8">
        <v>4</v>
      </c>
      <c r="E21" s="8" t="s">
        <v>77</v>
      </c>
      <c r="F21" s="8">
        <v>4</v>
      </c>
      <c r="G21" s="8">
        <v>11</v>
      </c>
      <c r="H21" s="8">
        <v>5.5</v>
      </c>
      <c r="I21" s="8">
        <v>3</v>
      </c>
      <c r="J21" s="8">
        <v>1.5</v>
      </c>
      <c r="K21" s="8" t="s">
        <v>77</v>
      </c>
      <c r="L21" s="8">
        <v>4</v>
      </c>
      <c r="M21" s="8" t="s">
        <v>77</v>
      </c>
      <c r="N21" s="8">
        <v>0.5</v>
      </c>
      <c r="O21" s="8" t="s">
        <v>77</v>
      </c>
      <c r="P21" s="8">
        <v>0.5</v>
      </c>
      <c r="Q21" s="8" t="s">
        <v>77</v>
      </c>
      <c r="R21" s="8">
        <v>0.5</v>
      </c>
      <c r="S21" s="8" t="s">
        <v>77</v>
      </c>
      <c r="T21" s="8">
        <v>0.5</v>
      </c>
      <c r="U21" s="8" t="s">
        <v>77</v>
      </c>
      <c r="V21" s="8">
        <v>4</v>
      </c>
      <c r="W21" s="8" t="s">
        <v>77</v>
      </c>
      <c r="X21" s="8">
        <v>0.5</v>
      </c>
      <c r="Y21" s="8">
        <v>6</v>
      </c>
      <c r="Z21" s="8">
        <v>6</v>
      </c>
      <c r="AA21" s="8" t="s">
        <v>77</v>
      </c>
      <c r="AB21" s="8">
        <v>4</v>
      </c>
      <c r="AC21" s="8"/>
      <c r="AD21" s="8">
        <v>0</v>
      </c>
      <c r="AE21" s="8" t="s">
        <v>77</v>
      </c>
      <c r="AF21" s="8">
        <v>4</v>
      </c>
      <c r="AG21" s="8" t="s">
        <v>77</v>
      </c>
      <c r="AH21" s="8">
        <v>4</v>
      </c>
      <c r="AI21" s="8">
        <v>1</v>
      </c>
      <c r="AJ21" s="8">
        <v>0.5</v>
      </c>
      <c r="AK21" s="8" t="s">
        <v>77</v>
      </c>
      <c r="AL21" s="8">
        <v>4</v>
      </c>
      <c r="AM21" s="21" t="s">
        <v>78</v>
      </c>
      <c r="AN21" s="8">
        <v>4</v>
      </c>
      <c r="AO21" s="33">
        <v>23.2515</v>
      </c>
      <c r="AP21" s="18">
        <v>4</v>
      </c>
      <c r="AQ21" s="16">
        <v>75.790499999999994</v>
      </c>
      <c r="AR21" s="18">
        <v>4</v>
      </c>
      <c r="AS21" s="16">
        <v>1.9412</v>
      </c>
      <c r="AT21" s="18">
        <v>0</v>
      </c>
      <c r="AU21" s="16">
        <v>2.6989000000000001</v>
      </c>
      <c r="AV21" s="18">
        <v>0</v>
      </c>
      <c r="AW21" s="16">
        <v>59.479900000000001</v>
      </c>
      <c r="AX21" s="18">
        <v>4</v>
      </c>
      <c r="AY21" s="23">
        <v>0.57660626029654038</v>
      </c>
      <c r="AZ21" s="8">
        <v>2</v>
      </c>
      <c r="BA21" s="8" t="s">
        <v>77</v>
      </c>
      <c r="BB21" s="8">
        <v>4</v>
      </c>
      <c r="BC21" s="8" t="s">
        <v>77</v>
      </c>
      <c r="BD21" s="8">
        <v>0.5</v>
      </c>
      <c r="BE21" s="8" t="s">
        <v>77</v>
      </c>
      <c r="BF21" s="8">
        <v>0.5</v>
      </c>
      <c r="BG21" s="8" t="s">
        <v>77</v>
      </c>
      <c r="BH21" s="8">
        <v>0.5</v>
      </c>
      <c r="BI21" s="8" t="s">
        <v>77</v>
      </c>
      <c r="BJ21" s="8">
        <v>0.5</v>
      </c>
      <c r="BK21" s="8" t="s">
        <v>77</v>
      </c>
      <c r="BL21" s="8">
        <v>0.5</v>
      </c>
      <c r="BM21" s="8" t="s">
        <v>77</v>
      </c>
      <c r="BN21" s="8">
        <v>4</v>
      </c>
      <c r="BO21" s="8">
        <v>3</v>
      </c>
      <c r="BP21" s="8">
        <v>1.5</v>
      </c>
      <c r="BQ21" s="24">
        <v>815332</v>
      </c>
      <c r="BR21" s="24">
        <v>1037986.7</v>
      </c>
      <c r="BS21" s="17">
        <v>4</v>
      </c>
      <c r="BT21" s="8">
        <v>14</v>
      </c>
      <c r="BU21" s="8">
        <v>6</v>
      </c>
      <c r="BV21" s="8">
        <v>0</v>
      </c>
      <c r="BW21" s="8">
        <v>0</v>
      </c>
      <c r="BX21" s="25">
        <v>247.78399999999999</v>
      </c>
      <c r="BY21" s="26">
        <v>223.42</v>
      </c>
      <c r="BZ21" s="8">
        <v>-2</v>
      </c>
      <c r="CA21" s="27">
        <v>59041.883033568949</v>
      </c>
      <c r="CB21" s="27">
        <v>58726.402446195461</v>
      </c>
      <c r="CC21" s="17">
        <v>-2</v>
      </c>
      <c r="CD21" s="8">
        <v>0</v>
      </c>
      <c r="CE21" s="8">
        <v>-2</v>
      </c>
      <c r="CF21" s="28">
        <v>121.76032845778805</v>
      </c>
      <c r="CG21" s="28">
        <v>94.084440785605082</v>
      </c>
      <c r="CH21" s="17">
        <v>-2</v>
      </c>
      <c r="CI21" s="29">
        <v>31102.9</v>
      </c>
      <c r="CJ21" s="29">
        <v>33315.4</v>
      </c>
      <c r="CK21" s="17">
        <v>6</v>
      </c>
      <c r="CL21" s="30">
        <v>669421</v>
      </c>
      <c r="CM21" s="30">
        <v>654147</v>
      </c>
      <c r="CN21" s="17">
        <v>0</v>
      </c>
      <c r="CO21" s="17"/>
      <c r="CP21" s="17"/>
      <c r="CQ21" s="31">
        <v>86</v>
      </c>
      <c r="CR21" s="32">
        <v>18</v>
      </c>
    </row>
    <row r="22" spans="1:96" s="9" customFormat="1" ht="15.75" x14ac:dyDescent="0.25">
      <c r="A22" s="38" t="s">
        <v>54</v>
      </c>
      <c r="B22" s="39">
        <v>19</v>
      </c>
      <c r="C22" s="8" t="s">
        <v>77</v>
      </c>
      <c r="D22" s="8">
        <v>4</v>
      </c>
      <c r="E22" s="8" t="s">
        <v>77</v>
      </c>
      <c r="F22" s="8">
        <v>4</v>
      </c>
      <c r="G22" s="8">
        <v>5</v>
      </c>
      <c r="H22" s="8">
        <v>2.5</v>
      </c>
      <c r="I22" s="8">
        <v>4</v>
      </c>
      <c r="J22" s="8">
        <v>2</v>
      </c>
      <c r="K22" s="8" t="s">
        <v>77</v>
      </c>
      <c r="L22" s="8">
        <v>4</v>
      </c>
      <c r="M22" s="8" t="s">
        <v>77</v>
      </c>
      <c r="N22" s="8">
        <v>0.5</v>
      </c>
      <c r="O22" s="8" t="s">
        <v>77</v>
      </c>
      <c r="P22" s="8">
        <v>0.5</v>
      </c>
      <c r="Q22" s="8" t="s">
        <v>77</v>
      </c>
      <c r="R22" s="8">
        <v>0.5</v>
      </c>
      <c r="S22" s="8" t="s">
        <v>77</v>
      </c>
      <c r="T22" s="8">
        <v>0.5</v>
      </c>
      <c r="U22" s="8" t="s">
        <v>77</v>
      </c>
      <c r="V22" s="8">
        <v>4</v>
      </c>
      <c r="W22" s="8" t="s">
        <v>77</v>
      </c>
      <c r="X22" s="8">
        <v>0.5</v>
      </c>
      <c r="Y22" s="8">
        <v>0</v>
      </c>
      <c r="Z22" s="8">
        <v>0</v>
      </c>
      <c r="AA22" s="8" t="s">
        <v>77</v>
      </c>
      <c r="AB22" s="8">
        <v>4</v>
      </c>
      <c r="AC22" s="8"/>
      <c r="AD22" s="8">
        <v>0</v>
      </c>
      <c r="AE22" s="8" t="s">
        <v>78</v>
      </c>
      <c r="AF22" s="8">
        <v>0</v>
      </c>
      <c r="AG22" s="8" t="s">
        <v>77</v>
      </c>
      <c r="AH22" s="8">
        <v>4</v>
      </c>
      <c r="AI22" s="8">
        <v>2</v>
      </c>
      <c r="AJ22" s="8">
        <v>1</v>
      </c>
      <c r="AK22" s="8" t="s">
        <v>77</v>
      </c>
      <c r="AL22" s="8">
        <v>4</v>
      </c>
      <c r="AM22" s="21" t="s">
        <v>78</v>
      </c>
      <c r="AN22" s="8">
        <v>4</v>
      </c>
      <c r="AO22" s="33">
        <v>12.4604</v>
      </c>
      <c r="AP22" s="18">
        <v>-2</v>
      </c>
      <c r="AQ22" s="16">
        <v>55.102600000000002</v>
      </c>
      <c r="AR22" s="18">
        <v>4</v>
      </c>
      <c r="AS22" s="16">
        <v>1.5</v>
      </c>
      <c r="AT22" s="18">
        <v>0</v>
      </c>
      <c r="AU22" s="16">
        <v>3.0112999999999999</v>
      </c>
      <c r="AV22" s="18">
        <v>4</v>
      </c>
      <c r="AW22" s="16">
        <v>76.249600000000001</v>
      </c>
      <c r="AX22" s="18">
        <v>4</v>
      </c>
      <c r="AY22" s="23">
        <v>0.88702147525676933</v>
      </c>
      <c r="AZ22" s="8">
        <v>2</v>
      </c>
      <c r="BA22" s="8" t="s">
        <v>77</v>
      </c>
      <c r="BB22" s="8">
        <v>4</v>
      </c>
      <c r="BC22" s="8" t="s">
        <v>77</v>
      </c>
      <c r="BD22" s="8">
        <v>0.5</v>
      </c>
      <c r="BE22" s="8" t="s">
        <v>77</v>
      </c>
      <c r="BF22" s="8">
        <v>0.5</v>
      </c>
      <c r="BG22" s="8" t="s">
        <v>77</v>
      </c>
      <c r="BH22" s="8">
        <v>0.5</v>
      </c>
      <c r="BI22" s="8" t="s">
        <v>77</v>
      </c>
      <c r="BJ22" s="8">
        <v>0.5</v>
      </c>
      <c r="BK22" s="8" t="s">
        <v>77</v>
      </c>
      <c r="BL22" s="8">
        <v>0.5</v>
      </c>
      <c r="BM22" s="8" t="s">
        <v>77</v>
      </c>
      <c r="BN22" s="8">
        <v>4</v>
      </c>
      <c r="BO22" s="8">
        <v>4</v>
      </c>
      <c r="BP22" s="8">
        <v>2</v>
      </c>
      <c r="BQ22" s="24">
        <v>712327.9</v>
      </c>
      <c r="BR22" s="24">
        <v>2685984.3</v>
      </c>
      <c r="BS22" s="17">
        <v>4</v>
      </c>
      <c r="BT22" s="8">
        <v>2</v>
      </c>
      <c r="BU22" s="8">
        <v>2</v>
      </c>
      <c r="BV22" s="8">
        <v>0</v>
      </c>
      <c r="BW22" s="8">
        <v>0</v>
      </c>
      <c r="BX22" s="25">
        <v>247.78399999999999</v>
      </c>
      <c r="BY22" s="26">
        <v>234.53</v>
      </c>
      <c r="BZ22" s="8">
        <v>-2</v>
      </c>
      <c r="CA22" s="27">
        <v>92049.915548048724</v>
      </c>
      <c r="CB22" s="27">
        <v>82007.18323551651</v>
      </c>
      <c r="CC22" s="17">
        <v>-2</v>
      </c>
      <c r="CD22" s="8">
        <v>7</v>
      </c>
      <c r="CE22" s="8">
        <v>6</v>
      </c>
      <c r="CF22" s="28">
        <v>2920.7185877855813</v>
      </c>
      <c r="CG22" s="28">
        <v>1068.4459727073056</v>
      </c>
      <c r="CH22" s="17">
        <v>-2</v>
      </c>
      <c r="CI22" s="29">
        <v>32555.5</v>
      </c>
      <c r="CJ22" s="29">
        <v>34404.6</v>
      </c>
      <c r="CK22" s="17">
        <v>6</v>
      </c>
      <c r="CL22" s="30">
        <v>986161</v>
      </c>
      <c r="CM22" s="30">
        <v>1441639</v>
      </c>
      <c r="CN22" s="17">
        <v>6</v>
      </c>
      <c r="CO22" s="17"/>
      <c r="CP22" s="17"/>
      <c r="CQ22" s="31">
        <v>82.5</v>
      </c>
      <c r="CR22" s="32">
        <v>19</v>
      </c>
    </row>
    <row r="23" spans="1:96" s="9" customFormat="1" ht="15.75" x14ac:dyDescent="0.25">
      <c r="A23" s="38" t="s">
        <v>41</v>
      </c>
      <c r="B23" s="39">
        <v>20</v>
      </c>
      <c r="C23" s="8" t="s">
        <v>77</v>
      </c>
      <c r="D23" s="8">
        <v>4</v>
      </c>
      <c r="E23" s="8" t="s">
        <v>77</v>
      </c>
      <c r="F23" s="8">
        <v>4</v>
      </c>
      <c r="G23" s="8">
        <v>2</v>
      </c>
      <c r="H23" s="8">
        <v>1</v>
      </c>
      <c r="I23" s="8">
        <v>0</v>
      </c>
      <c r="J23" s="8">
        <v>0</v>
      </c>
      <c r="K23" s="8" t="s">
        <v>77</v>
      </c>
      <c r="L23" s="8">
        <v>4</v>
      </c>
      <c r="M23" s="8" t="s">
        <v>77</v>
      </c>
      <c r="N23" s="8">
        <v>0.5</v>
      </c>
      <c r="O23" s="8" t="s">
        <v>78</v>
      </c>
      <c r="P23" s="8">
        <v>0</v>
      </c>
      <c r="Q23" s="8" t="s">
        <v>77</v>
      </c>
      <c r="R23" s="8">
        <v>0.5</v>
      </c>
      <c r="S23" s="8" t="s">
        <v>77</v>
      </c>
      <c r="T23" s="8">
        <v>0.5</v>
      </c>
      <c r="U23" s="8" t="s">
        <v>77</v>
      </c>
      <c r="V23" s="8">
        <v>4</v>
      </c>
      <c r="W23" s="8" t="s">
        <v>77</v>
      </c>
      <c r="X23" s="8">
        <v>0.5</v>
      </c>
      <c r="Y23" s="8">
        <v>0</v>
      </c>
      <c r="Z23" s="8">
        <v>0</v>
      </c>
      <c r="AA23" s="8" t="s">
        <v>77</v>
      </c>
      <c r="AB23" s="8">
        <v>4</v>
      </c>
      <c r="AC23" s="8"/>
      <c r="AD23" s="8">
        <v>0</v>
      </c>
      <c r="AE23" s="8" t="s">
        <v>77</v>
      </c>
      <c r="AF23" s="8">
        <v>4</v>
      </c>
      <c r="AG23" s="8" t="s">
        <v>77</v>
      </c>
      <c r="AH23" s="8">
        <v>4</v>
      </c>
      <c r="AI23" s="8">
        <v>7</v>
      </c>
      <c r="AJ23" s="8">
        <v>3.5</v>
      </c>
      <c r="AK23" s="8" t="s">
        <v>77</v>
      </c>
      <c r="AL23" s="8">
        <v>4</v>
      </c>
      <c r="AM23" s="21" t="s">
        <v>78</v>
      </c>
      <c r="AN23" s="8">
        <v>4</v>
      </c>
      <c r="AO23" s="16">
        <v>0</v>
      </c>
      <c r="AP23" s="18">
        <v>-2</v>
      </c>
      <c r="AQ23" s="22">
        <v>42.1</v>
      </c>
      <c r="AR23" s="18">
        <v>4</v>
      </c>
      <c r="AS23" s="16">
        <v>0</v>
      </c>
      <c r="AT23" s="18">
        <v>-2</v>
      </c>
      <c r="AU23" s="22">
        <v>2.2000000000000002</v>
      </c>
      <c r="AV23" s="18">
        <v>0</v>
      </c>
      <c r="AW23" s="22">
        <v>59.1</v>
      </c>
      <c r="AX23" s="18">
        <v>4</v>
      </c>
      <c r="AY23" s="23">
        <v>8.2372322899505759E-2</v>
      </c>
      <c r="AZ23" s="8">
        <v>2</v>
      </c>
      <c r="BA23" s="8" t="s">
        <v>77</v>
      </c>
      <c r="BB23" s="8">
        <v>4</v>
      </c>
      <c r="BC23" s="8" t="s">
        <v>77</v>
      </c>
      <c r="BD23" s="8">
        <v>0.5</v>
      </c>
      <c r="BE23" s="8" t="s">
        <v>77</v>
      </c>
      <c r="BF23" s="8">
        <v>0.5</v>
      </c>
      <c r="BG23" s="8" t="s">
        <v>77</v>
      </c>
      <c r="BH23" s="8">
        <v>0.5</v>
      </c>
      <c r="BI23" s="8" t="s">
        <v>77</v>
      </c>
      <c r="BJ23" s="8">
        <v>0.5</v>
      </c>
      <c r="BK23" s="8" t="s">
        <v>77</v>
      </c>
      <c r="BL23" s="8">
        <v>0.5</v>
      </c>
      <c r="BM23" s="8" t="s">
        <v>77</v>
      </c>
      <c r="BN23" s="8">
        <v>4</v>
      </c>
      <c r="BO23" s="8">
        <v>1</v>
      </c>
      <c r="BP23" s="8">
        <v>0.5</v>
      </c>
      <c r="BQ23" s="24">
        <v>511287</v>
      </c>
      <c r="BR23" s="24">
        <v>538279</v>
      </c>
      <c r="BS23" s="17">
        <v>4</v>
      </c>
      <c r="BT23" s="8">
        <v>3</v>
      </c>
      <c r="BU23" s="8">
        <v>2</v>
      </c>
      <c r="BV23" s="8">
        <v>0</v>
      </c>
      <c r="BW23" s="8">
        <v>0</v>
      </c>
      <c r="BX23" s="25">
        <v>247.78399999999999</v>
      </c>
      <c r="BY23" s="26">
        <v>163.85</v>
      </c>
      <c r="BZ23" s="8">
        <v>-2</v>
      </c>
      <c r="CA23" s="27">
        <v>80411.820505920346</v>
      </c>
      <c r="CB23" s="27">
        <v>145966.52577038453</v>
      </c>
      <c r="CC23" s="17">
        <v>4</v>
      </c>
      <c r="CD23" s="8">
        <v>2</v>
      </c>
      <c r="CE23" s="8">
        <v>0</v>
      </c>
      <c r="CF23" s="28">
        <v>1497.9884284176533</v>
      </c>
      <c r="CG23" s="28">
        <v>1547.558562857922</v>
      </c>
      <c r="CH23" s="17">
        <v>4</v>
      </c>
      <c r="CI23" s="29">
        <v>25363.8</v>
      </c>
      <c r="CJ23" s="29">
        <v>27750.2</v>
      </c>
      <c r="CK23" s="17">
        <v>6</v>
      </c>
      <c r="CL23" s="30">
        <v>216632</v>
      </c>
      <c r="CM23" s="30">
        <v>220799</v>
      </c>
      <c r="CN23" s="17">
        <v>4</v>
      </c>
      <c r="CO23" s="17"/>
      <c r="CP23" s="17"/>
      <c r="CQ23" s="31">
        <v>81.5</v>
      </c>
      <c r="CR23" s="32">
        <v>20</v>
      </c>
    </row>
    <row r="24" spans="1:96" s="9" customFormat="1" ht="15.75" x14ac:dyDescent="0.25">
      <c r="A24" s="38" t="s">
        <v>42</v>
      </c>
      <c r="B24" s="39">
        <v>21</v>
      </c>
      <c r="C24" s="8" t="s">
        <v>77</v>
      </c>
      <c r="D24" s="8">
        <v>4</v>
      </c>
      <c r="E24" s="8" t="s">
        <v>77</v>
      </c>
      <c r="F24" s="8">
        <v>4</v>
      </c>
      <c r="G24" s="8">
        <v>7</v>
      </c>
      <c r="H24" s="8">
        <v>3.5</v>
      </c>
      <c r="I24" s="8">
        <v>1</v>
      </c>
      <c r="J24" s="8">
        <v>0.5</v>
      </c>
      <c r="K24" s="8" t="s">
        <v>77</v>
      </c>
      <c r="L24" s="8">
        <v>4</v>
      </c>
      <c r="M24" s="8" t="s">
        <v>77</v>
      </c>
      <c r="N24" s="8">
        <v>0.5</v>
      </c>
      <c r="O24" s="8" t="s">
        <v>77</v>
      </c>
      <c r="P24" s="8">
        <v>0.5</v>
      </c>
      <c r="Q24" s="8" t="s">
        <v>77</v>
      </c>
      <c r="R24" s="8">
        <v>0.5</v>
      </c>
      <c r="S24" s="8" t="s">
        <v>77</v>
      </c>
      <c r="T24" s="8">
        <v>0.5</v>
      </c>
      <c r="U24" s="8" t="s">
        <v>77</v>
      </c>
      <c r="V24" s="8">
        <v>4</v>
      </c>
      <c r="W24" s="8" t="s">
        <v>104</v>
      </c>
      <c r="X24" s="8">
        <v>0</v>
      </c>
      <c r="Y24" s="8">
        <v>1</v>
      </c>
      <c r="Z24" s="8">
        <v>1</v>
      </c>
      <c r="AA24" s="8" t="s">
        <v>77</v>
      </c>
      <c r="AB24" s="8">
        <v>4</v>
      </c>
      <c r="AC24" s="8"/>
      <c r="AD24" s="8">
        <v>0</v>
      </c>
      <c r="AE24" s="8" t="s">
        <v>77</v>
      </c>
      <c r="AF24" s="8">
        <v>4</v>
      </c>
      <c r="AG24" s="8" t="s">
        <v>77</v>
      </c>
      <c r="AH24" s="8">
        <v>4</v>
      </c>
      <c r="AI24" s="8">
        <v>3</v>
      </c>
      <c r="AJ24" s="8">
        <v>1.5</v>
      </c>
      <c r="AK24" s="8" t="s">
        <v>77</v>
      </c>
      <c r="AL24" s="8">
        <v>4</v>
      </c>
      <c r="AM24" s="21" t="s">
        <v>78</v>
      </c>
      <c r="AN24" s="8">
        <v>4</v>
      </c>
      <c r="AO24" s="22">
        <v>1.8</v>
      </c>
      <c r="AP24" s="18">
        <v>-2</v>
      </c>
      <c r="AQ24" s="22">
        <v>58.5</v>
      </c>
      <c r="AR24" s="18">
        <v>4</v>
      </c>
      <c r="AS24" s="22">
        <v>1.3</v>
      </c>
      <c r="AT24" s="18">
        <v>0</v>
      </c>
      <c r="AU24" s="22">
        <v>2.1</v>
      </c>
      <c r="AV24" s="18">
        <v>0</v>
      </c>
      <c r="AW24" s="22">
        <v>32.6</v>
      </c>
      <c r="AX24" s="18">
        <v>4</v>
      </c>
      <c r="AY24" s="23">
        <v>0.46685340802987862</v>
      </c>
      <c r="AZ24" s="8">
        <v>2</v>
      </c>
      <c r="BA24" s="8" t="s">
        <v>77</v>
      </c>
      <c r="BB24" s="8">
        <v>4</v>
      </c>
      <c r="BC24" s="8" t="s">
        <v>77</v>
      </c>
      <c r="BD24" s="8">
        <v>0.5</v>
      </c>
      <c r="BE24" s="8" t="s">
        <v>77</v>
      </c>
      <c r="BF24" s="8">
        <v>0.5</v>
      </c>
      <c r="BG24" s="8" t="s">
        <v>77</v>
      </c>
      <c r="BH24" s="8">
        <v>0.5</v>
      </c>
      <c r="BI24" s="8" t="s">
        <v>77</v>
      </c>
      <c r="BJ24" s="8">
        <v>0.5</v>
      </c>
      <c r="BK24" s="8" t="s">
        <v>77</v>
      </c>
      <c r="BL24" s="8">
        <v>0.5</v>
      </c>
      <c r="BM24" s="8" t="s">
        <v>77</v>
      </c>
      <c r="BN24" s="8">
        <v>4</v>
      </c>
      <c r="BO24" s="8">
        <v>4</v>
      </c>
      <c r="BP24" s="8">
        <v>2</v>
      </c>
      <c r="BQ24" s="24">
        <v>1226561.3</v>
      </c>
      <c r="BR24" s="24">
        <v>972057.7</v>
      </c>
      <c r="BS24" s="17">
        <v>-2</v>
      </c>
      <c r="BT24" s="8">
        <v>0</v>
      </c>
      <c r="BU24" s="8">
        <v>0</v>
      </c>
      <c r="BV24" s="8">
        <v>0</v>
      </c>
      <c r="BW24" s="8">
        <v>0</v>
      </c>
      <c r="BX24" s="25">
        <v>247.78399999999999</v>
      </c>
      <c r="BY24" s="26">
        <v>179.7</v>
      </c>
      <c r="BZ24" s="8">
        <v>-2</v>
      </c>
      <c r="CA24" s="27">
        <v>38525.462381480116</v>
      </c>
      <c r="CB24" s="27">
        <v>38908.321930588383</v>
      </c>
      <c r="CC24" s="17">
        <v>2</v>
      </c>
      <c r="CD24" s="8">
        <v>1</v>
      </c>
      <c r="CE24" s="8">
        <v>0</v>
      </c>
      <c r="CF24" s="28">
        <v>213.70675680334935</v>
      </c>
      <c r="CG24" s="28">
        <v>615.73330016171167</v>
      </c>
      <c r="CH24" s="17">
        <v>6</v>
      </c>
      <c r="CI24" s="29">
        <v>36581</v>
      </c>
      <c r="CJ24" s="29">
        <v>38517.9</v>
      </c>
      <c r="CK24" s="17">
        <v>6</v>
      </c>
      <c r="CL24" s="30">
        <v>701851</v>
      </c>
      <c r="CM24" s="30">
        <v>716134</v>
      </c>
      <c r="CN24" s="17">
        <v>4</v>
      </c>
      <c r="CO24" s="17"/>
      <c r="CP24" s="17"/>
      <c r="CQ24" s="31">
        <v>79</v>
      </c>
      <c r="CR24" s="32">
        <v>21</v>
      </c>
    </row>
    <row r="25" spans="1:96" s="9" customFormat="1" ht="15.75" x14ac:dyDescent="0.25">
      <c r="A25" s="38" t="s">
        <v>49</v>
      </c>
      <c r="B25" s="39">
        <v>21</v>
      </c>
      <c r="C25" s="8" t="s">
        <v>77</v>
      </c>
      <c r="D25" s="8">
        <v>4</v>
      </c>
      <c r="E25" s="8" t="s">
        <v>77</v>
      </c>
      <c r="F25" s="8">
        <v>4</v>
      </c>
      <c r="G25" s="8">
        <v>5</v>
      </c>
      <c r="H25" s="8">
        <v>2.5</v>
      </c>
      <c r="I25" s="8">
        <v>0</v>
      </c>
      <c r="J25" s="8">
        <v>0</v>
      </c>
      <c r="K25" s="8" t="s">
        <v>77</v>
      </c>
      <c r="L25" s="8">
        <v>4</v>
      </c>
      <c r="M25" s="8" t="s">
        <v>77</v>
      </c>
      <c r="N25" s="8">
        <v>0.5</v>
      </c>
      <c r="O25" s="8" t="s">
        <v>78</v>
      </c>
      <c r="P25" s="8">
        <v>0</v>
      </c>
      <c r="Q25" s="8" t="s">
        <v>77</v>
      </c>
      <c r="R25" s="8">
        <v>0.5</v>
      </c>
      <c r="S25" s="8" t="s">
        <v>77</v>
      </c>
      <c r="T25" s="8">
        <v>0.5</v>
      </c>
      <c r="U25" s="8" t="s">
        <v>77</v>
      </c>
      <c r="V25" s="8">
        <v>4</v>
      </c>
      <c r="W25" s="8" t="s">
        <v>77</v>
      </c>
      <c r="X25" s="8">
        <v>0.5</v>
      </c>
      <c r="Y25" s="8">
        <v>0</v>
      </c>
      <c r="Z25" s="8">
        <v>0</v>
      </c>
      <c r="AA25" s="8" t="s">
        <v>77</v>
      </c>
      <c r="AB25" s="8">
        <v>4</v>
      </c>
      <c r="AC25" s="8"/>
      <c r="AD25" s="8">
        <v>0</v>
      </c>
      <c r="AE25" s="8" t="s">
        <v>78</v>
      </c>
      <c r="AF25" s="8">
        <v>0</v>
      </c>
      <c r="AG25" s="8" t="s">
        <v>77</v>
      </c>
      <c r="AH25" s="8">
        <v>4</v>
      </c>
      <c r="AI25" s="8">
        <v>1</v>
      </c>
      <c r="AJ25" s="8">
        <v>0.5</v>
      </c>
      <c r="AK25" s="8" t="s">
        <v>77</v>
      </c>
      <c r="AL25" s="8">
        <v>4</v>
      </c>
      <c r="AM25" s="21" t="s">
        <v>78</v>
      </c>
      <c r="AN25" s="8">
        <v>4</v>
      </c>
      <c r="AO25" s="33">
        <v>0</v>
      </c>
      <c r="AP25" s="18">
        <v>-2</v>
      </c>
      <c r="AQ25" s="16">
        <v>45.219000000000001</v>
      </c>
      <c r="AR25" s="18">
        <v>4</v>
      </c>
      <c r="AS25" s="16">
        <v>1</v>
      </c>
      <c r="AT25" s="18">
        <v>0</v>
      </c>
      <c r="AU25" s="16">
        <v>2.2378</v>
      </c>
      <c r="AV25" s="18">
        <v>0</v>
      </c>
      <c r="AW25" s="16">
        <v>20.244</v>
      </c>
      <c r="AX25" s="18">
        <v>4</v>
      </c>
      <c r="AY25" s="23">
        <v>0.51353874883286643</v>
      </c>
      <c r="AZ25" s="8">
        <v>2</v>
      </c>
      <c r="BA25" s="8" t="s">
        <v>77</v>
      </c>
      <c r="BB25" s="8">
        <v>4</v>
      </c>
      <c r="BC25" s="8" t="s">
        <v>77</v>
      </c>
      <c r="BD25" s="8">
        <v>0.5</v>
      </c>
      <c r="BE25" s="8" t="s">
        <v>77</v>
      </c>
      <c r="BF25" s="8">
        <v>0.5</v>
      </c>
      <c r="BG25" s="8" t="s">
        <v>77</v>
      </c>
      <c r="BH25" s="8">
        <v>0.5</v>
      </c>
      <c r="BI25" s="8" t="s">
        <v>77</v>
      </c>
      <c r="BJ25" s="8">
        <v>0.5</v>
      </c>
      <c r="BK25" s="8" t="s">
        <v>78</v>
      </c>
      <c r="BL25" s="8">
        <v>0</v>
      </c>
      <c r="BM25" s="8" t="s">
        <v>77</v>
      </c>
      <c r="BN25" s="8">
        <v>4</v>
      </c>
      <c r="BO25" s="8">
        <v>0</v>
      </c>
      <c r="BP25" s="8">
        <v>0</v>
      </c>
      <c r="BQ25" s="24">
        <v>644136</v>
      </c>
      <c r="BR25" s="24">
        <v>763711.5</v>
      </c>
      <c r="BS25" s="17">
        <v>4</v>
      </c>
      <c r="BT25" s="8">
        <v>0</v>
      </c>
      <c r="BU25" s="8">
        <v>0</v>
      </c>
      <c r="BV25" s="8">
        <v>0</v>
      </c>
      <c r="BW25" s="8">
        <v>0</v>
      </c>
      <c r="BX25" s="25">
        <v>247.78399999999999</v>
      </c>
      <c r="BY25" s="26">
        <v>184.73</v>
      </c>
      <c r="BZ25" s="8">
        <v>-2</v>
      </c>
      <c r="CA25" s="27">
        <v>38833.774877229254</v>
      </c>
      <c r="CB25" s="27">
        <v>28073.629346176684</v>
      </c>
      <c r="CC25" s="17">
        <v>-2</v>
      </c>
      <c r="CD25" s="8">
        <v>9</v>
      </c>
      <c r="CE25" s="8">
        <v>6</v>
      </c>
      <c r="CF25" s="28">
        <v>59.475961488756781</v>
      </c>
      <c r="CG25" s="28">
        <v>236.59035429174639</v>
      </c>
      <c r="CH25" s="17">
        <v>6</v>
      </c>
      <c r="CI25" s="29">
        <v>26830.799999999999</v>
      </c>
      <c r="CJ25" s="29">
        <v>29877.1</v>
      </c>
      <c r="CK25" s="17">
        <v>6</v>
      </c>
      <c r="CL25" s="30">
        <v>223020</v>
      </c>
      <c r="CM25" s="30">
        <v>237581</v>
      </c>
      <c r="CN25" s="17">
        <v>6</v>
      </c>
      <c r="CO25" s="17"/>
      <c r="CP25" s="17"/>
      <c r="CQ25" s="31">
        <v>79</v>
      </c>
      <c r="CR25" s="32">
        <v>21</v>
      </c>
    </row>
    <row r="26" spans="1:96" s="9" customFormat="1" ht="15.75" x14ac:dyDescent="0.25">
      <c r="A26" s="38" t="s">
        <v>44</v>
      </c>
      <c r="B26" s="39">
        <v>23</v>
      </c>
      <c r="C26" s="8" t="s">
        <v>77</v>
      </c>
      <c r="D26" s="8">
        <v>4</v>
      </c>
      <c r="E26" s="8" t="s">
        <v>77</v>
      </c>
      <c r="F26" s="8">
        <v>4</v>
      </c>
      <c r="G26" s="8">
        <v>7</v>
      </c>
      <c r="H26" s="8">
        <v>3.5</v>
      </c>
      <c r="I26" s="8">
        <v>1</v>
      </c>
      <c r="J26" s="8">
        <v>0.5</v>
      </c>
      <c r="K26" s="8" t="s">
        <v>77</v>
      </c>
      <c r="L26" s="8">
        <v>4</v>
      </c>
      <c r="M26" s="8" t="s">
        <v>77</v>
      </c>
      <c r="N26" s="8">
        <v>0.5</v>
      </c>
      <c r="O26" s="8" t="s">
        <v>77</v>
      </c>
      <c r="P26" s="8">
        <v>0.5</v>
      </c>
      <c r="Q26" s="8" t="s">
        <v>77</v>
      </c>
      <c r="R26" s="8">
        <v>0.5</v>
      </c>
      <c r="S26" s="8" t="s">
        <v>77</v>
      </c>
      <c r="T26" s="8">
        <v>0.5</v>
      </c>
      <c r="U26" s="8" t="s">
        <v>77</v>
      </c>
      <c r="V26" s="8">
        <v>4</v>
      </c>
      <c r="W26" s="8" t="s">
        <v>77</v>
      </c>
      <c r="X26" s="8">
        <v>0.5</v>
      </c>
      <c r="Y26" s="8">
        <v>0</v>
      </c>
      <c r="Z26" s="8">
        <v>0</v>
      </c>
      <c r="AA26" s="8" t="s">
        <v>77</v>
      </c>
      <c r="AB26" s="8">
        <v>4</v>
      </c>
      <c r="AC26" s="8"/>
      <c r="AD26" s="8">
        <v>0</v>
      </c>
      <c r="AE26" s="8" t="s">
        <v>78</v>
      </c>
      <c r="AF26" s="8">
        <v>0</v>
      </c>
      <c r="AG26" s="8" t="s">
        <v>77</v>
      </c>
      <c r="AH26" s="8">
        <v>4</v>
      </c>
      <c r="AI26" s="8">
        <v>0</v>
      </c>
      <c r="AJ26" s="8">
        <v>0</v>
      </c>
      <c r="AK26" s="8" t="s">
        <v>77</v>
      </c>
      <c r="AL26" s="8">
        <v>4</v>
      </c>
      <c r="AM26" s="21" t="s">
        <v>78</v>
      </c>
      <c r="AN26" s="8">
        <v>4</v>
      </c>
      <c r="AO26" s="16" t="s">
        <v>102</v>
      </c>
      <c r="AP26" s="18">
        <v>4</v>
      </c>
      <c r="AQ26" s="16">
        <v>77.872200000000007</v>
      </c>
      <c r="AR26" s="18">
        <v>4</v>
      </c>
      <c r="AS26" s="16" t="s">
        <v>102</v>
      </c>
      <c r="AT26" s="18">
        <v>4</v>
      </c>
      <c r="AU26" s="16">
        <v>2.1871</v>
      </c>
      <c r="AV26" s="18">
        <v>0</v>
      </c>
      <c r="AW26" s="16">
        <v>56.537599999999998</v>
      </c>
      <c r="AX26" s="18">
        <v>4</v>
      </c>
      <c r="AY26" s="23">
        <v>9.3370681605975725E-2</v>
      </c>
      <c r="AZ26" s="8">
        <v>2</v>
      </c>
      <c r="BA26" s="8" t="s">
        <v>77</v>
      </c>
      <c r="BB26" s="8">
        <v>4</v>
      </c>
      <c r="BC26" s="8" t="s">
        <v>77</v>
      </c>
      <c r="BD26" s="8">
        <v>0.5</v>
      </c>
      <c r="BE26" s="8" t="s">
        <v>77</v>
      </c>
      <c r="BF26" s="8">
        <v>0.5</v>
      </c>
      <c r="BG26" s="8" t="s">
        <v>77</v>
      </c>
      <c r="BH26" s="8">
        <v>0.5</v>
      </c>
      <c r="BI26" s="8" t="s">
        <v>77</v>
      </c>
      <c r="BJ26" s="8">
        <v>0.5</v>
      </c>
      <c r="BK26" s="8" t="s">
        <v>77</v>
      </c>
      <c r="BL26" s="8">
        <v>0.5</v>
      </c>
      <c r="BM26" s="8" t="s">
        <v>77</v>
      </c>
      <c r="BN26" s="8">
        <v>4</v>
      </c>
      <c r="BO26" s="8">
        <v>1</v>
      </c>
      <c r="BP26" s="8">
        <v>0.5</v>
      </c>
      <c r="BQ26" s="24">
        <v>366481</v>
      </c>
      <c r="BR26" s="24">
        <v>338348.2</v>
      </c>
      <c r="BS26" s="17">
        <v>-2</v>
      </c>
      <c r="BT26" s="8">
        <v>0</v>
      </c>
      <c r="BU26" s="8">
        <v>0</v>
      </c>
      <c r="BV26" s="8">
        <v>1</v>
      </c>
      <c r="BW26" s="8">
        <v>0.5</v>
      </c>
      <c r="BX26" s="25">
        <v>247.78399999999999</v>
      </c>
      <c r="BY26" s="26">
        <v>162.09</v>
      </c>
      <c r="BZ26" s="8">
        <v>-2</v>
      </c>
      <c r="CA26" s="27">
        <v>38387.200043630015</v>
      </c>
      <c r="CB26" s="27">
        <v>75570.787388485624</v>
      </c>
      <c r="CC26" s="17">
        <v>4</v>
      </c>
      <c r="CD26" s="8">
        <v>0</v>
      </c>
      <c r="CE26" s="8">
        <v>-2</v>
      </c>
      <c r="CF26" s="28">
        <v>540.01963350785343</v>
      </c>
      <c r="CG26" s="28">
        <v>321.7266027594614</v>
      </c>
      <c r="CH26" s="17">
        <v>-2</v>
      </c>
      <c r="CI26" s="29">
        <v>24098.3</v>
      </c>
      <c r="CJ26" s="29">
        <v>26666.3</v>
      </c>
      <c r="CK26" s="17">
        <v>6</v>
      </c>
      <c r="CL26" s="30">
        <v>207294</v>
      </c>
      <c r="CM26" s="30">
        <v>213023</v>
      </c>
      <c r="CN26" s="17">
        <v>4</v>
      </c>
      <c r="CO26" s="17"/>
      <c r="CP26" s="17"/>
      <c r="CQ26" s="31">
        <v>74</v>
      </c>
      <c r="CR26" s="32">
        <v>23</v>
      </c>
    </row>
    <row r="27" spans="1:96" s="9" customFormat="1" ht="15.75" x14ac:dyDescent="0.25">
      <c r="A27" s="38" t="s">
        <v>43</v>
      </c>
      <c r="B27" s="39">
        <v>24</v>
      </c>
      <c r="C27" s="8" t="s">
        <v>77</v>
      </c>
      <c r="D27" s="8">
        <v>4</v>
      </c>
      <c r="E27" s="8" t="s">
        <v>77</v>
      </c>
      <c r="F27" s="8">
        <v>4</v>
      </c>
      <c r="G27" s="8">
        <v>2</v>
      </c>
      <c r="H27" s="8">
        <v>1</v>
      </c>
      <c r="I27" s="8">
        <v>1</v>
      </c>
      <c r="J27" s="8">
        <v>0.5</v>
      </c>
      <c r="K27" s="8" t="s">
        <v>77</v>
      </c>
      <c r="L27" s="8">
        <v>4</v>
      </c>
      <c r="M27" s="8" t="s">
        <v>77</v>
      </c>
      <c r="N27" s="8">
        <v>0.5</v>
      </c>
      <c r="O27" s="8" t="s">
        <v>77</v>
      </c>
      <c r="P27" s="8">
        <v>0.5</v>
      </c>
      <c r="Q27" s="8" t="s">
        <v>77</v>
      </c>
      <c r="R27" s="8">
        <v>0.5</v>
      </c>
      <c r="S27" s="8" t="s">
        <v>77</v>
      </c>
      <c r="T27" s="8">
        <v>0.5</v>
      </c>
      <c r="U27" s="8" t="s">
        <v>77</v>
      </c>
      <c r="V27" s="8">
        <v>4</v>
      </c>
      <c r="W27" s="8" t="s">
        <v>77</v>
      </c>
      <c r="X27" s="8">
        <v>0.5</v>
      </c>
      <c r="Y27" s="8">
        <v>1</v>
      </c>
      <c r="Z27" s="8">
        <v>1</v>
      </c>
      <c r="AA27" s="8" t="s">
        <v>77</v>
      </c>
      <c r="AB27" s="8">
        <v>4</v>
      </c>
      <c r="AC27" s="8"/>
      <c r="AD27" s="8">
        <v>0</v>
      </c>
      <c r="AE27" s="8" t="s">
        <v>78</v>
      </c>
      <c r="AF27" s="8">
        <v>0</v>
      </c>
      <c r="AG27" s="8" t="s">
        <v>77</v>
      </c>
      <c r="AH27" s="8">
        <v>4</v>
      </c>
      <c r="AI27" s="8">
        <v>1</v>
      </c>
      <c r="AJ27" s="8">
        <v>0.5</v>
      </c>
      <c r="AK27" s="8" t="s">
        <v>77</v>
      </c>
      <c r="AL27" s="8">
        <v>4</v>
      </c>
      <c r="AM27" s="21">
        <v>1</v>
      </c>
      <c r="AN27" s="8">
        <v>0</v>
      </c>
      <c r="AO27" s="16">
        <v>100</v>
      </c>
      <c r="AP27" s="18">
        <v>4</v>
      </c>
      <c r="AQ27" s="16">
        <v>72.525700000000001</v>
      </c>
      <c r="AR27" s="18">
        <v>4</v>
      </c>
      <c r="AS27" s="16">
        <v>1</v>
      </c>
      <c r="AT27" s="18">
        <v>0</v>
      </c>
      <c r="AU27" s="16">
        <v>2.0333000000000001</v>
      </c>
      <c r="AV27" s="18">
        <v>0</v>
      </c>
      <c r="AW27" s="16">
        <v>42.092799999999997</v>
      </c>
      <c r="AX27" s="18">
        <v>4</v>
      </c>
      <c r="AY27" s="23">
        <v>0.58362989323843417</v>
      </c>
      <c r="AZ27" s="8">
        <v>2</v>
      </c>
      <c r="BA27" s="8" t="s">
        <v>77</v>
      </c>
      <c r="BB27" s="8">
        <v>4</v>
      </c>
      <c r="BC27" s="8" t="s">
        <v>77</v>
      </c>
      <c r="BD27" s="8">
        <v>0.5</v>
      </c>
      <c r="BE27" s="8" t="s">
        <v>77</v>
      </c>
      <c r="BF27" s="8">
        <v>0.5</v>
      </c>
      <c r="BG27" s="8" t="s">
        <v>77</v>
      </c>
      <c r="BH27" s="8">
        <v>0.5</v>
      </c>
      <c r="BI27" s="8" t="s">
        <v>77</v>
      </c>
      <c r="BJ27" s="8">
        <v>0.5</v>
      </c>
      <c r="BK27" s="8" t="s">
        <v>77</v>
      </c>
      <c r="BL27" s="8">
        <v>0.5</v>
      </c>
      <c r="BM27" s="8" t="s">
        <v>77</v>
      </c>
      <c r="BN27" s="8">
        <v>4</v>
      </c>
      <c r="BO27" s="8">
        <v>1</v>
      </c>
      <c r="BP27" s="8">
        <v>0.5</v>
      </c>
      <c r="BQ27" s="24">
        <v>217874.8</v>
      </c>
      <c r="BR27" s="24">
        <v>861757.1</v>
      </c>
      <c r="BS27" s="17">
        <v>4</v>
      </c>
      <c r="BT27" s="8">
        <v>0</v>
      </c>
      <c r="BU27" s="8">
        <v>0</v>
      </c>
      <c r="BV27" s="8">
        <v>2</v>
      </c>
      <c r="BW27" s="8">
        <v>1</v>
      </c>
      <c r="BX27" s="25">
        <v>247.78399999999999</v>
      </c>
      <c r="BY27" s="26">
        <v>208.05</v>
      </c>
      <c r="BZ27" s="8">
        <v>-2</v>
      </c>
      <c r="CA27" s="27">
        <v>171665.38490311962</v>
      </c>
      <c r="CB27" s="27">
        <v>97603.353646996475</v>
      </c>
      <c r="CC27" s="17">
        <v>-2</v>
      </c>
      <c r="CD27" s="8">
        <v>10</v>
      </c>
      <c r="CE27" s="8">
        <v>6</v>
      </c>
      <c r="CF27" s="37">
        <v>394.15351238123731</v>
      </c>
      <c r="CG27" s="37">
        <v>321.1287331087475</v>
      </c>
      <c r="CH27" s="17">
        <v>-2</v>
      </c>
      <c r="CI27" s="29">
        <v>31244</v>
      </c>
      <c r="CJ27" s="29">
        <v>33815.9</v>
      </c>
      <c r="CK27" s="17">
        <v>6</v>
      </c>
      <c r="CL27" s="30">
        <v>447242</v>
      </c>
      <c r="CM27" s="30">
        <v>467835</v>
      </c>
      <c r="CN27" s="17">
        <v>4</v>
      </c>
      <c r="CO27" s="17"/>
      <c r="CP27" s="17"/>
      <c r="CQ27" s="31">
        <v>73.5</v>
      </c>
      <c r="CR27" s="32">
        <v>24</v>
      </c>
    </row>
    <row r="28" spans="1:96" s="9" customFormat="1" ht="15.75" x14ac:dyDescent="0.25">
      <c r="A28" s="38" t="s">
        <v>52</v>
      </c>
      <c r="B28" s="39">
        <v>25</v>
      </c>
      <c r="C28" s="8" t="s">
        <v>77</v>
      </c>
      <c r="D28" s="8">
        <v>4</v>
      </c>
      <c r="E28" s="8" t="s">
        <v>77</v>
      </c>
      <c r="F28" s="8">
        <v>4</v>
      </c>
      <c r="G28" s="8">
        <v>6</v>
      </c>
      <c r="H28" s="8">
        <v>3</v>
      </c>
      <c r="I28" s="8">
        <v>1</v>
      </c>
      <c r="J28" s="8">
        <v>0.5</v>
      </c>
      <c r="K28" s="8" t="s">
        <v>77</v>
      </c>
      <c r="L28" s="8">
        <v>4</v>
      </c>
      <c r="M28" s="8" t="s">
        <v>77</v>
      </c>
      <c r="N28" s="8">
        <v>0.5</v>
      </c>
      <c r="O28" s="8" t="s">
        <v>77</v>
      </c>
      <c r="P28" s="8">
        <v>0.5</v>
      </c>
      <c r="Q28" s="8" t="s">
        <v>77</v>
      </c>
      <c r="R28" s="8">
        <v>0.5</v>
      </c>
      <c r="S28" s="8" t="s">
        <v>77</v>
      </c>
      <c r="T28" s="8">
        <v>0.5</v>
      </c>
      <c r="U28" s="8" t="s">
        <v>77</v>
      </c>
      <c r="V28" s="8">
        <v>4</v>
      </c>
      <c r="W28" s="8" t="s">
        <v>77</v>
      </c>
      <c r="X28" s="8">
        <v>0.5</v>
      </c>
      <c r="Y28" s="8">
        <v>1</v>
      </c>
      <c r="Z28" s="8">
        <v>1</v>
      </c>
      <c r="AA28" s="8" t="s">
        <v>77</v>
      </c>
      <c r="AB28" s="8">
        <v>4</v>
      </c>
      <c r="AC28" s="8"/>
      <c r="AD28" s="8">
        <v>0</v>
      </c>
      <c r="AE28" s="8" t="s">
        <v>77</v>
      </c>
      <c r="AF28" s="8">
        <v>4</v>
      </c>
      <c r="AG28" s="8" t="s">
        <v>77</v>
      </c>
      <c r="AH28" s="8">
        <v>4</v>
      </c>
      <c r="AI28" s="8">
        <v>2</v>
      </c>
      <c r="AJ28" s="8">
        <v>1</v>
      </c>
      <c r="AK28" s="8" t="s">
        <v>77</v>
      </c>
      <c r="AL28" s="8">
        <v>4</v>
      </c>
      <c r="AM28" s="21" t="s">
        <v>78</v>
      </c>
      <c r="AN28" s="8">
        <v>4</v>
      </c>
      <c r="AO28" s="33">
        <v>0</v>
      </c>
      <c r="AP28" s="18">
        <v>-2</v>
      </c>
      <c r="AQ28" s="16">
        <v>69.988799999999998</v>
      </c>
      <c r="AR28" s="18">
        <v>4</v>
      </c>
      <c r="AS28" s="16">
        <v>0</v>
      </c>
      <c r="AT28" s="18">
        <v>-2</v>
      </c>
      <c r="AU28" s="16">
        <v>2.8319999999999999</v>
      </c>
      <c r="AV28" s="18">
        <v>0</v>
      </c>
      <c r="AW28" s="16">
        <v>71.093299999999999</v>
      </c>
      <c r="AX28" s="18">
        <v>4</v>
      </c>
      <c r="AY28" s="23">
        <v>0.29761904761904762</v>
      </c>
      <c r="AZ28" s="8">
        <v>2</v>
      </c>
      <c r="BA28" s="8" t="s">
        <v>77</v>
      </c>
      <c r="BB28" s="8">
        <v>4</v>
      </c>
      <c r="BC28" s="8" t="s">
        <v>77</v>
      </c>
      <c r="BD28" s="8">
        <v>0.5</v>
      </c>
      <c r="BE28" s="8" t="s">
        <v>77</v>
      </c>
      <c r="BF28" s="8">
        <v>0.5</v>
      </c>
      <c r="BG28" s="8" t="s">
        <v>77</v>
      </c>
      <c r="BH28" s="8">
        <v>0.5</v>
      </c>
      <c r="BI28" s="8" t="s">
        <v>77</v>
      </c>
      <c r="BJ28" s="8">
        <v>0.5</v>
      </c>
      <c r="BK28" s="8" t="s">
        <v>77</v>
      </c>
      <c r="BL28" s="8">
        <v>0.5</v>
      </c>
      <c r="BM28" s="8" t="s">
        <v>77</v>
      </c>
      <c r="BN28" s="8">
        <v>4</v>
      </c>
      <c r="BO28" s="8">
        <v>1</v>
      </c>
      <c r="BP28" s="8">
        <v>0.5</v>
      </c>
      <c r="BQ28" s="24">
        <v>228621.1</v>
      </c>
      <c r="BR28" s="24">
        <v>211802.9</v>
      </c>
      <c r="BS28" s="17">
        <v>-2</v>
      </c>
      <c r="BT28" s="8">
        <v>0</v>
      </c>
      <c r="BU28" s="8">
        <v>0</v>
      </c>
      <c r="BV28" s="8">
        <v>0</v>
      </c>
      <c r="BW28" s="8">
        <v>0</v>
      </c>
      <c r="BX28" s="25">
        <v>247.78399999999999</v>
      </c>
      <c r="BY28" s="26">
        <v>211.62</v>
      </c>
      <c r="BZ28" s="8">
        <v>-2</v>
      </c>
      <c r="CA28" s="27">
        <v>39350.391490618997</v>
      </c>
      <c r="CB28" s="27">
        <v>47997.065904303337</v>
      </c>
      <c r="CC28" s="17">
        <v>4</v>
      </c>
      <c r="CD28" s="8">
        <v>1</v>
      </c>
      <c r="CE28" s="8">
        <v>0</v>
      </c>
      <c r="CF28" s="28">
        <v>1961.0429901019352</v>
      </c>
      <c r="CG28" s="28">
        <v>1711.1721336142041</v>
      </c>
      <c r="CH28" s="17">
        <v>-2</v>
      </c>
      <c r="CI28" s="29">
        <v>26293</v>
      </c>
      <c r="CJ28" s="29">
        <v>30307.5</v>
      </c>
      <c r="CK28" s="17">
        <v>6</v>
      </c>
      <c r="CL28" s="30">
        <v>157752</v>
      </c>
      <c r="CM28" s="30">
        <v>182106</v>
      </c>
      <c r="CN28" s="17">
        <v>6</v>
      </c>
      <c r="CO28" s="17"/>
      <c r="CP28" s="17"/>
      <c r="CQ28" s="31">
        <v>71</v>
      </c>
      <c r="CR28" s="32">
        <v>25</v>
      </c>
    </row>
    <row r="29" spans="1:96" s="9" customFormat="1" ht="15.75" x14ac:dyDescent="0.25">
      <c r="A29" s="38" t="s">
        <v>69</v>
      </c>
      <c r="B29" s="39">
        <v>26</v>
      </c>
      <c r="C29" s="8" t="s">
        <v>77</v>
      </c>
      <c r="D29" s="8">
        <v>4</v>
      </c>
      <c r="E29" s="8" t="s">
        <v>77</v>
      </c>
      <c r="F29" s="8">
        <v>4</v>
      </c>
      <c r="G29" s="8">
        <v>4</v>
      </c>
      <c r="H29" s="8">
        <v>2</v>
      </c>
      <c r="I29" s="8">
        <v>3</v>
      </c>
      <c r="J29" s="8">
        <v>1.5</v>
      </c>
      <c r="K29" s="8" t="s">
        <v>77</v>
      </c>
      <c r="L29" s="8">
        <v>4</v>
      </c>
      <c r="M29" s="8" t="s">
        <v>77</v>
      </c>
      <c r="N29" s="8">
        <v>0.5</v>
      </c>
      <c r="O29" s="8" t="s">
        <v>77</v>
      </c>
      <c r="P29" s="8">
        <v>0.5</v>
      </c>
      <c r="Q29" s="8" t="s">
        <v>77</v>
      </c>
      <c r="R29" s="8">
        <v>0.5</v>
      </c>
      <c r="S29" s="8" t="s">
        <v>77</v>
      </c>
      <c r="T29" s="8">
        <v>0.5</v>
      </c>
      <c r="U29" s="8" t="s">
        <v>77</v>
      </c>
      <c r="V29" s="8">
        <v>4</v>
      </c>
      <c r="W29" s="8" t="s">
        <v>77</v>
      </c>
      <c r="X29" s="8">
        <v>0.5</v>
      </c>
      <c r="Y29" s="8">
        <v>0</v>
      </c>
      <c r="Z29" s="8">
        <v>0</v>
      </c>
      <c r="AA29" s="8" t="s">
        <v>77</v>
      </c>
      <c r="AB29" s="8">
        <v>4</v>
      </c>
      <c r="AC29" s="8"/>
      <c r="AD29" s="8">
        <v>0</v>
      </c>
      <c r="AE29" s="8" t="s">
        <v>77</v>
      </c>
      <c r="AF29" s="8">
        <v>4</v>
      </c>
      <c r="AG29" s="8" t="s">
        <v>77</v>
      </c>
      <c r="AH29" s="8">
        <v>4</v>
      </c>
      <c r="AI29" s="8">
        <v>9</v>
      </c>
      <c r="AJ29" s="8">
        <v>4.5</v>
      </c>
      <c r="AK29" s="8" t="s">
        <v>77</v>
      </c>
      <c r="AL29" s="8">
        <v>4</v>
      </c>
      <c r="AM29" s="21" t="s">
        <v>78</v>
      </c>
      <c r="AN29" s="8">
        <v>4</v>
      </c>
      <c r="AO29" s="33">
        <v>0</v>
      </c>
      <c r="AP29" s="18">
        <v>-2</v>
      </c>
      <c r="AQ29" s="16">
        <v>35.319899999999997</v>
      </c>
      <c r="AR29" s="18">
        <v>4</v>
      </c>
      <c r="AS29" s="16">
        <v>0</v>
      </c>
      <c r="AT29" s="18">
        <v>-2</v>
      </c>
      <c r="AU29" s="16">
        <v>2.2940999999999998</v>
      </c>
      <c r="AV29" s="18">
        <v>0</v>
      </c>
      <c r="AW29" s="16">
        <v>79.491</v>
      </c>
      <c r="AX29" s="18">
        <v>4</v>
      </c>
      <c r="AY29" s="23">
        <v>0.16474464579901152</v>
      </c>
      <c r="AZ29" s="8">
        <v>2</v>
      </c>
      <c r="BA29" s="8" t="s">
        <v>77</v>
      </c>
      <c r="BB29" s="8">
        <v>4</v>
      </c>
      <c r="BC29" s="8" t="s">
        <v>77</v>
      </c>
      <c r="BD29" s="8">
        <v>0.5</v>
      </c>
      <c r="BE29" s="8" t="s">
        <v>77</v>
      </c>
      <c r="BF29" s="8">
        <v>0.5</v>
      </c>
      <c r="BG29" s="8" t="s">
        <v>77</v>
      </c>
      <c r="BH29" s="8">
        <v>0.5</v>
      </c>
      <c r="BI29" s="8" t="s">
        <v>77</v>
      </c>
      <c r="BJ29" s="8">
        <v>0.5</v>
      </c>
      <c r="BK29" s="8" t="s">
        <v>77</v>
      </c>
      <c r="BL29" s="8">
        <v>0.5</v>
      </c>
      <c r="BM29" s="8" t="s">
        <v>77</v>
      </c>
      <c r="BN29" s="8">
        <v>4</v>
      </c>
      <c r="BO29" s="8">
        <v>3</v>
      </c>
      <c r="BP29" s="8">
        <v>1.5</v>
      </c>
      <c r="BQ29" s="24">
        <v>192934</v>
      </c>
      <c r="BR29" s="24">
        <v>97175.2</v>
      </c>
      <c r="BS29" s="17">
        <v>-2</v>
      </c>
      <c r="BT29" s="8">
        <v>1</v>
      </c>
      <c r="BU29" s="8">
        <v>2</v>
      </c>
      <c r="BV29" s="8">
        <v>0</v>
      </c>
      <c r="BW29" s="8">
        <v>0</v>
      </c>
      <c r="BX29" s="25">
        <v>247.78399999999999</v>
      </c>
      <c r="BY29" s="26">
        <v>169.46</v>
      </c>
      <c r="BZ29" s="8">
        <v>-2</v>
      </c>
      <c r="CA29" s="27">
        <v>35265.132008306144</v>
      </c>
      <c r="CB29" s="27">
        <v>31919.179153878555</v>
      </c>
      <c r="CC29" s="17">
        <v>-2</v>
      </c>
      <c r="CD29" s="8">
        <v>2</v>
      </c>
      <c r="CE29" s="8">
        <v>0</v>
      </c>
      <c r="CF29" s="28">
        <v>828.27054286561849</v>
      </c>
      <c r="CG29" s="28">
        <v>667.60546428356497</v>
      </c>
      <c r="CH29" s="17">
        <v>-2</v>
      </c>
      <c r="CI29" s="29">
        <v>26345.7</v>
      </c>
      <c r="CJ29" s="29">
        <v>28112.400000000001</v>
      </c>
      <c r="CK29" s="17">
        <v>6</v>
      </c>
      <c r="CL29" s="30">
        <v>186770</v>
      </c>
      <c r="CM29" s="30">
        <v>189897</v>
      </c>
      <c r="CN29" s="17">
        <v>4</v>
      </c>
      <c r="CO29" s="17"/>
      <c r="CP29" s="17"/>
      <c r="CQ29" s="31">
        <v>68.5</v>
      </c>
      <c r="CR29" s="32">
        <v>26</v>
      </c>
    </row>
    <row r="30" spans="1:96" s="9" customFormat="1" ht="15.75" x14ac:dyDescent="0.25">
      <c r="A30" s="38" t="s">
        <v>65</v>
      </c>
      <c r="B30" s="39">
        <v>27</v>
      </c>
      <c r="C30" s="8" t="s">
        <v>77</v>
      </c>
      <c r="D30" s="8">
        <v>4</v>
      </c>
      <c r="E30" s="8" t="s">
        <v>77</v>
      </c>
      <c r="F30" s="8">
        <v>4</v>
      </c>
      <c r="G30" s="8">
        <v>6</v>
      </c>
      <c r="H30" s="8">
        <v>3</v>
      </c>
      <c r="I30" s="8">
        <v>0</v>
      </c>
      <c r="J30" s="8">
        <v>0</v>
      </c>
      <c r="K30" s="8" t="s">
        <v>77</v>
      </c>
      <c r="L30" s="8">
        <v>4</v>
      </c>
      <c r="M30" s="8" t="s">
        <v>77</v>
      </c>
      <c r="N30" s="8">
        <v>0.5</v>
      </c>
      <c r="O30" s="8" t="s">
        <v>78</v>
      </c>
      <c r="P30" s="8">
        <v>0</v>
      </c>
      <c r="Q30" s="8" t="s">
        <v>77</v>
      </c>
      <c r="R30" s="8">
        <v>0.5</v>
      </c>
      <c r="S30" s="8" t="s">
        <v>77</v>
      </c>
      <c r="T30" s="8">
        <v>0.5</v>
      </c>
      <c r="U30" s="8" t="s">
        <v>77</v>
      </c>
      <c r="V30" s="8">
        <v>4</v>
      </c>
      <c r="W30" s="8" t="s">
        <v>77</v>
      </c>
      <c r="X30" s="8">
        <v>0.5</v>
      </c>
      <c r="Y30" s="8">
        <v>0</v>
      </c>
      <c r="Z30" s="8">
        <v>0</v>
      </c>
      <c r="AA30" s="8" t="s">
        <v>78</v>
      </c>
      <c r="AB30" s="8">
        <v>0</v>
      </c>
      <c r="AC30" s="8"/>
      <c r="AD30" s="8">
        <v>0</v>
      </c>
      <c r="AE30" s="8" t="s">
        <v>77</v>
      </c>
      <c r="AF30" s="8">
        <v>4</v>
      </c>
      <c r="AG30" s="8" t="s">
        <v>77</v>
      </c>
      <c r="AH30" s="8">
        <v>4</v>
      </c>
      <c r="AI30" s="8">
        <v>0</v>
      </c>
      <c r="AJ30" s="8">
        <v>0</v>
      </c>
      <c r="AK30" s="8" t="s">
        <v>77</v>
      </c>
      <c r="AL30" s="8">
        <v>4</v>
      </c>
      <c r="AM30" s="21" t="s">
        <v>78</v>
      </c>
      <c r="AN30" s="8">
        <v>4</v>
      </c>
      <c r="AO30" s="33">
        <v>0</v>
      </c>
      <c r="AP30" s="18">
        <v>-2</v>
      </c>
      <c r="AQ30" s="16">
        <v>26.9954</v>
      </c>
      <c r="AR30" s="18">
        <v>2</v>
      </c>
      <c r="AS30" s="16">
        <v>0</v>
      </c>
      <c r="AT30" s="18">
        <v>-2</v>
      </c>
      <c r="AU30" s="16">
        <v>1.7927999999999999</v>
      </c>
      <c r="AV30" s="18">
        <v>0</v>
      </c>
      <c r="AW30" s="16">
        <v>17.7989</v>
      </c>
      <c r="AX30" s="18">
        <v>4</v>
      </c>
      <c r="AY30" s="23">
        <v>0.18674136321195145</v>
      </c>
      <c r="AZ30" s="8">
        <v>2</v>
      </c>
      <c r="BA30" s="8" t="s">
        <v>77</v>
      </c>
      <c r="BB30" s="8">
        <v>4</v>
      </c>
      <c r="BC30" s="8" t="s">
        <v>77</v>
      </c>
      <c r="BD30" s="8">
        <v>0.5</v>
      </c>
      <c r="BE30" s="8" t="s">
        <v>77</v>
      </c>
      <c r="BF30" s="8">
        <v>0.5</v>
      </c>
      <c r="BG30" s="8" t="s">
        <v>77</v>
      </c>
      <c r="BH30" s="8">
        <v>0.5</v>
      </c>
      <c r="BI30" s="8" t="s">
        <v>77</v>
      </c>
      <c r="BJ30" s="8">
        <v>0.5</v>
      </c>
      <c r="BK30" s="8" t="s">
        <v>78</v>
      </c>
      <c r="BL30" s="8">
        <v>0</v>
      </c>
      <c r="BM30" s="8" t="s">
        <v>77</v>
      </c>
      <c r="BN30" s="8">
        <v>4</v>
      </c>
      <c r="BO30" s="8">
        <v>1</v>
      </c>
      <c r="BP30" s="8">
        <v>0.5</v>
      </c>
      <c r="BQ30" s="24">
        <v>123215</v>
      </c>
      <c r="BR30" s="24">
        <v>81204.5</v>
      </c>
      <c r="BS30" s="17">
        <v>-2</v>
      </c>
      <c r="BT30" s="8">
        <v>0</v>
      </c>
      <c r="BU30" s="8">
        <v>0</v>
      </c>
      <c r="BV30" s="8">
        <v>0</v>
      </c>
      <c r="BW30" s="8">
        <v>0</v>
      </c>
      <c r="BX30" s="25">
        <v>247.78399999999999</v>
      </c>
      <c r="BY30" s="26">
        <v>152.80000000000001</v>
      </c>
      <c r="BZ30" s="8">
        <v>-2</v>
      </c>
      <c r="CA30" s="27">
        <v>26775.828307910604</v>
      </c>
      <c r="CB30" s="27">
        <v>30930.364137530829</v>
      </c>
      <c r="CC30" s="17">
        <v>4</v>
      </c>
      <c r="CD30" s="8">
        <v>3</v>
      </c>
      <c r="CE30" s="8">
        <v>0</v>
      </c>
      <c r="CF30" s="28">
        <v>39.127350124157502</v>
      </c>
      <c r="CG30" s="28">
        <v>309.56767735383721</v>
      </c>
      <c r="CH30" s="17">
        <v>6</v>
      </c>
      <c r="CI30" s="29">
        <v>28363.9</v>
      </c>
      <c r="CJ30" s="29">
        <v>29698.2</v>
      </c>
      <c r="CK30" s="17">
        <v>4</v>
      </c>
      <c r="CL30" s="30">
        <v>151515</v>
      </c>
      <c r="CM30" s="30">
        <v>162678</v>
      </c>
      <c r="CN30" s="17">
        <v>6</v>
      </c>
      <c r="CO30" s="17"/>
      <c r="CP30" s="17"/>
      <c r="CQ30" s="31">
        <v>67.5</v>
      </c>
      <c r="CR30" s="32">
        <v>27</v>
      </c>
    </row>
    <row r="31" spans="1:96" s="9" customFormat="1" ht="15.75" x14ac:dyDescent="0.25">
      <c r="A31" s="38" t="s">
        <v>61</v>
      </c>
      <c r="B31" s="39">
        <v>28</v>
      </c>
      <c r="C31" s="8" t="s">
        <v>77</v>
      </c>
      <c r="D31" s="8">
        <v>4</v>
      </c>
      <c r="E31" s="8" t="s">
        <v>77</v>
      </c>
      <c r="F31" s="8">
        <v>4</v>
      </c>
      <c r="G31" s="8">
        <v>3</v>
      </c>
      <c r="H31" s="8">
        <v>1.5</v>
      </c>
      <c r="I31" s="8">
        <v>0</v>
      </c>
      <c r="J31" s="8">
        <v>0</v>
      </c>
      <c r="K31" s="8" t="s">
        <v>77</v>
      </c>
      <c r="L31" s="8">
        <v>4</v>
      </c>
      <c r="M31" s="8" t="s">
        <v>77</v>
      </c>
      <c r="N31" s="8">
        <v>0.5</v>
      </c>
      <c r="O31" s="8" t="s">
        <v>78</v>
      </c>
      <c r="P31" s="8">
        <v>0</v>
      </c>
      <c r="Q31" s="8" t="s">
        <v>77</v>
      </c>
      <c r="R31" s="8">
        <v>0.5</v>
      </c>
      <c r="S31" s="8" t="s">
        <v>78</v>
      </c>
      <c r="T31" s="8">
        <v>0</v>
      </c>
      <c r="U31" s="8" t="s">
        <v>77</v>
      </c>
      <c r="V31" s="8">
        <v>4</v>
      </c>
      <c r="W31" s="8" t="s">
        <v>78</v>
      </c>
      <c r="X31" s="8">
        <v>0</v>
      </c>
      <c r="Y31" s="8">
        <v>0</v>
      </c>
      <c r="Z31" s="8">
        <v>0</v>
      </c>
      <c r="AA31" s="8" t="s">
        <v>78</v>
      </c>
      <c r="AB31" s="8">
        <v>0</v>
      </c>
      <c r="AC31" s="8"/>
      <c r="AD31" s="8">
        <v>0</v>
      </c>
      <c r="AE31" s="8" t="s">
        <v>78</v>
      </c>
      <c r="AF31" s="8">
        <v>0</v>
      </c>
      <c r="AG31" s="8" t="s">
        <v>77</v>
      </c>
      <c r="AH31" s="8">
        <v>4</v>
      </c>
      <c r="AI31" s="8">
        <v>4</v>
      </c>
      <c r="AJ31" s="8">
        <v>2</v>
      </c>
      <c r="AK31" s="8" t="s">
        <v>77</v>
      </c>
      <c r="AL31" s="8">
        <v>4</v>
      </c>
      <c r="AM31" s="21" t="s">
        <v>78</v>
      </c>
      <c r="AN31" s="8">
        <v>4</v>
      </c>
      <c r="AO31" s="33" t="s">
        <v>102</v>
      </c>
      <c r="AP31" s="18">
        <v>4</v>
      </c>
      <c r="AQ31" s="16">
        <v>72.822999999999993</v>
      </c>
      <c r="AR31" s="18">
        <v>4</v>
      </c>
      <c r="AS31" s="16" t="s">
        <v>102</v>
      </c>
      <c r="AT31" s="18">
        <v>4</v>
      </c>
      <c r="AU31" s="16">
        <v>1.9702999999999999</v>
      </c>
      <c r="AV31" s="18">
        <v>0</v>
      </c>
      <c r="AW31" s="16">
        <v>35.3142</v>
      </c>
      <c r="AX31" s="18">
        <v>4</v>
      </c>
      <c r="AY31" s="23">
        <v>4.6685340802987862E-2</v>
      </c>
      <c r="AZ31" s="8">
        <v>2</v>
      </c>
      <c r="BA31" s="8" t="s">
        <v>77</v>
      </c>
      <c r="BB31" s="8">
        <v>4</v>
      </c>
      <c r="BC31" s="8" t="s">
        <v>77</v>
      </c>
      <c r="BD31" s="8">
        <v>0.5</v>
      </c>
      <c r="BE31" s="8" t="s">
        <v>77</v>
      </c>
      <c r="BF31" s="8">
        <v>0.5</v>
      </c>
      <c r="BG31" s="8" t="s">
        <v>77</v>
      </c>
      <c r="BH31" s="8">
        <v>0.5</v>
      </c>
      <c r="BI31" s="8" t="s">
        <v>78</v>
      </c>
      <c r="BJ31" s="8">
        <v>0</v>
      </c>
      <c r="BK31" s="8" t="s">
        <v>78</v>
      </c>
      <c r="BL31" s="8">
        <v>0</v>
      </c>
      <c r="BM31" s="8" t="s">
        <v>77</v>
      </c>
      <c r="BN31" s="8">
        <v>4</v>
      </c>
      <c r="BO31" s="8">
        <v>0</v>
      </c>
      <c r="BP31" s="8">
        <v>0</v>
      </c>
      <c r="BQ31" s="24">
        <v>549381.69999999995</v>
      </c>
      <c r="BR31" s="24">
        <v>552713.9</v>
      </c>
      <c r="BS31" s="17">
        <v>2</v>
      </c>
      <c r="BT31" s="8">
        <v>0</v>
      </c>
      <c r="BU31" s="8">
        <v>0</v>
      </c>
      <c r="BV31" s="8">
        <v>0</v>
      </c>
      <c r="BW31" s="8">
        <v>0</v>
      </c>
      <c r="BX31" s="25">
        <v>247.78399999999999</v>
      </c>
      <c r="BY31" s="26">
        <v>165.93</v>
      </c>
      <c r="BZ31" s="8">
        <v>-2</v>
      </c>
      <c r="CA31" s="27">
        <v>46837.536688770517</v>
      </c>
      <c r="CB31" s="27">
        <v>53207.809397749828</v>
      </c>
      <c r="CC31" s="17">
        <v>4</v>
      </c>
      <c r="CD31" s="8">
        <v>0</v>
      </c>
      <c r="CE31" s="8">
        <v>-2</v>
      </c>
      <c r="CF31" s="28">
        <v>696.43439504293951</v>
      </c>
      <c r="CG31" s="28">
        <v>149.87271122876683</v>
      </c>
      <c r="CH31" s="17">
        <v>-2</v>
      </c>
      <c r="CI31" s="29">
        <v>31288.5</v>
      </c>
      <c r="CJ31" s="29">
        <v>33318.800000000003</v>
      </c>
      <c r="CK31" s="17">
        <v>6</v>
      </c>
      <c r="CL31" s="30">
        <v>173623</v>
      </c>
      <c r="CM31" s="30">
        <v>149178</v>
      </c>
      <c r="CN31" s="17">
        <v>0</v>
      </c>
      <c r="CO31" s="17"/>
      <c r="CP31" s="17"/>
      <c r="CQ31" s="31">
        <v>66</v>
      </c>
      <c r="CR31" s="32">
        <v>28</v>
      </c>
    </row>
    <row r="32" spans="1:96" s="9" customFormat="1" ht="15.75" x14ac:dyDescent="0.25">
      <c r="A32" s="38" t="s">
        <v>66</v>
      </c>
      <c r="B32" s="39">
        <v>29</v>
      </c>
      <c r="C32" s="8" t="s">
        <v>77</v>
      </c>
      <c r="D32" s="8">
        <v>4</v>
      </c>
      <c r="E32" s="8" t="s">
        <v>77</v>
      </c>
      <c r="F32" s="8">
        <v>4</v>
      </c>
      <c r="G32" s="8">
        <v>3</v>
      </c>
      <c r="H32" s="8">
        <v>1.5</v>
      </c>
      <c r="I32" s="8">
        <v>1</v>
      </c>
      <c r="J32" s="8">
        <v>0.5</v>
      </c>
      <c r="K32" s="8" t="s">
        <v>77</v>
      </c>
      <c r="L32" s="8">
        <v>4</v>
      </c>
      <c r="M32" s="8" t="s">
        <v>77</v>
      </c>
      <c r="N32" s="8">
        <v>0.5</v>
      </c>
      <c r="O32" s="8" t="s">
        <v>78</v>
      </c>
      <c r="P32" s="8">
        <v>0</v>
      </c>
      <c r="Q32" s="8" t="s">
        <v>77</v>
      </c>
      <c r="R32" s="8">
        <v>0.5</v>
      </c>
      <c r="S32" s="8" t="s">
        <v>77</v>
      </c>
      <c r="T32" s="8">
        <v>0.5</v>
      </c>
      <c r="U32" s="8" t="s">
        <v>77</v>
      </c>
      <c r="V32" s="8">
        <v>4</v>
      </c>
      <c r="W32" s="8" t="s">
        <v>77</v>
      </c>
      <c r="X32" s="8">
        <v>0.5</v>
      </c>
      <c r="Y32" s="8">
        <v>0</v>
      </c>
      <c r="Z32" s="8">
        <v>0</v>
      </c>
      <c r="AA32" s="8" t="s">
        <v>78</v>
      </c>
      <c r="AB32" s="8">
        <v>0</v>
      </c>
      <c r="AC32" s="8"/>
      <c r="AD32" s="8">
        <v>0</v>
      </c>
      <c r="AE32" s="8" t="s">
        <v>78</v>
      </c>
      <c r="AF32" s="8">
        <v>0</v>
      </c>
      <c r="AG32" s="8" t="s">
        <v>77</v>
      </c>
      <c r="AH32" s="8">
        <v>4</v>
      </c>
      <c r="AI32" s="8">
        <v>0</v>
      </c>
      <c r="AJ32" s="8">
        <v>0</v>
      </c>
      <c r="AK32" s="8" t="s">
        <v>77</v>
      </c>
      <c r="AL32" s="8">
        <v>4</v>
      </c>
      <c r="AM32" s="21" t="s">
        <v>78</v>
      </c>
      <c r="AN32" s="8">
        <v>4</v>
      </c>
      <c r="AO32" s="33">
        <v>0</v>
      </c>
      <c r="AP32" s="18">
        <v>-2</v>
      </c>
      <c r="AQ32" s="16">
        <v>86.466099999999997</v>
      </c>
      <c r="AR32" s="18">
        <v>4</v>
      </c>
      <c r="AS32" s="16">
        <v>0</v>
      </c>
      <c r="AT32" s="18">
        <v>-2</v>
      </c>
      <c r="AU32" s="16">
        <v>2.1842000000000001</v>
      </c>
      <c r="AV32" s="18">
        <v>0</v>
      </c>
      <c r="AW32" s="16">
        <v>65.087800000000001</v>
      </c>
      <c r="AX32" s="18">
        <v>4</v>
      </c>
      <c r="AY32" s="36">
        <v>0</v>
      </c>
      <c r="AZ32" s="8">
        <v>2</v>
      </c>
      <c r="BA32" s="8" t="s">
        <v>77</v>
      </c>
      <c r="BB32" s="8">
        <v>4</v>
      </c>
      <c r="BC32" s="8" t="s">
        <v>77</v>
      </c>
      <c r="BD32" s="8">
        <v>0.5</v>
      </c>
      <c r="BE32" s="8" t="s">
        <v>77</v>
      </c>
      <c r="BF32" s="8">
        <v>0.5</v>
      </c>
      <c r="BG32" s="8" t="s">
        <v>77</v>
      </c>
      <c r="BH32" s="8">
        <v>0.5</v>
      </c>
      <c r="BI32" s="8" t="s">
        <v>77</v>
      </c>
      <c r="BJ32" s="8">
        <v>0.5</v>
      </c>
      <c r="BK32" s="8" t="s">
        <v>77</v>
      </c>
      <c r="BL32" s="8">
        <v>0.5</v>
      </c>
      <c r="BM32" s="8" t="s">
        <v>77</v>
      </c>
      <c r="BN32" s="8">
        <v>4</v>
      </c>
      <c r="BO32" s="8">
        <v>0</v>
      </c>
      <c r="BP32" s="8">
        <v>0</v>
      </c>
      <c r="BQ32" s="24">
        <v>314629.8</v>
      </c>
      <c r="BR32" s="24">
        <v>343537.6</v>
      </c>
      <c r="BS32" s="17">
        <v>4</v>
      </c>
      <c r="BT32" s="8">
        <v>0</v>
      </c>
      <c r="BU32" s="8">
        <v>0</v>
      </c>
      <c r="BV32" s="8">
        <v>0</v>
      </c>
      <c r="BW32" s="8">
        <v>0</v>
      </c>
      <c r="BX32" s="25">
        <v>247.78399999999999</v>
      </c>
      <c r="BY32" s="26">
        <v>146.5</v>
      </c>
      <c r="BZ32" s="8">
        <v>-2</v>
      </c>
      <c r="CA32" s="27">
        <v>82433.39969233553</v>
      </c>
      <c r="CB32" s="27">
        <v>106503.33851641818</v>
      </c>
      <c r="CC32" s="17">
        <v>4</v>
      </c>
      <c r="CD32" s="8">
        <v>0</v>
      </c>
      <c r="CE32" s="8">
        <v>-2</v>
      </c>
      <c r="CF32" s="28">
        <v>99.09510451542846</v>
      </c>
      <c r="CG32" s="28">
        <v>0</v>
      </c>
      <c r="CH32" s="17">
        <v>-2</v>
      </c>
      <c r="CI32" s="29">
        <v>24523.8</v>
      </c>
      <c r="CJ32" s="29">
        <v>27244.400000000001</v>
      </c>
      <c r="CK32" s="17">
        <v>6</v>
      </c>
      <c r="CL32" s="30">
        <v>136497</v>
      </c>
      <c r="CM32" s="30">
        <v>139168</v>
      </c>
      <c r="CN32" s="17">
        <v>4</v>
      </c>
      <c r="CO32" s="17"/>
      <c r="CP32" s="17"/>
      <c r="CQ32" s="31">
        <v>60.5</v>
      </c>
      <c r="CR32" s="32">
        <v>29</v>
      </c>
    </row>
    <row r="33" spans="1:96" s="9" customFormat="1" ht="15.75" x14ac:dyDescent="0.25">
      <c r="A33" s="38" t="s">
        <v>56</v>
      </c>
      <c r="B33" s="39">
        <v>30</v>
      </c>
      <c r="C33" s="8" t="s">
        <v>77</v>
      </c>
      <c r="D33" s="8">
        <v>4</v>
      </c>
      <c r="E33" s="8" t="s">
        <v>78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 t="s">
        <v>77</v>
      </c>
      <c r="L33" s="8">
        <v>4</v>
      </c>
      <c r="M33" s="8" t="s">
        <v>77</v>
      </c>
      <c r="N33" s="8">
        <v>0.5</v>
      </c>
      <c r="O33" s="8" t="s">
        <v>78</v>
      </c>
      <c r="P33" s="8">
        <v>0</v>
      </c>
      <c r="Q33" s="8" t="s">
        <v>77</v>
      </c>
      <c r="R33" s="8">
        <v>0.5</v>
      </c>
      <c r="S33" s="8" t="s">
        <v>77</v>
      </c>
      <c r="T33" s="8">
        <v>0.5</v>
      </c>
      <c r="U33" s="8" t="s">
        <v>77</v>
      </c>
      <c r="V33" s="8">
        <v>4</v>
      </c>
      <c r="W33" s="8" t="s">
        <v>77</v>
      </c>
      <c r="X33" s="8">
        <v>0.5</v>
      </c>
      <c r="Y33" s="8">
        <v>1</v>
      </c>
      <c r="Z33" s="8">
        <v>1</v>
      </c>
      <c r="AA33" s="8" t="s">
        <v>78</v>
      </c>
      <c r="AB33" s="8">
        <v>0</v>
      </c>
      <c r="AC33" s="8"/>
      <c r="AD33" s="8">
        <v>0</v>
      </c>
      <c r="AE33" s="8" t="s">
        <v>78</v>
      </c>
      <c r="AF33" s="8">
        <v>0</v>
      </c>
      <c r="AG33" s="8" t="s">
        <v>77</v>
      </c>
      <c r="AH33" s="8">
        <v>4</v>
      </c>
      <c r="AI33" s="8">
        <v>2</v>
      </c>
      <c r="AJ33" s="8">
        <v>1</v>
      </c>
      <c r="AK33" s="8" t="s">
        <v>77</v>
      </c>
      <c r="AL33" s="8">
        <v>4</v>
      </c>
      <c r="AM33" s="21">
        <v>1</v>
      </c>
      <c r="AN33" s="8">
        <v>0</v>
      </c>
      <c r="AO33" s="33" t="s">
        <v>102</v>
      </c>
      <c r="AP33" s="18">
        <v>4</v>
      </c>
      <c r="AQ33" s="16">
        <v>84.954800000000006</v>
      </c>
      <c r="AR33" s="18">
        <v>4</v>
      </c>
      <c r="AS33" s="16" t="s">
        <v>102</v>
      </c>
      <c r="AT33" s="18">
        <v>4</v>
      </c>
      <c r="AU33" s="16">
        <v>2.1</v>
      </c>
      <c r="AV33" s="18">
        <v>0</v>
      </c>
      <c r="AW33" s="16">
        <v>80.649000000000001</v>
      </c>
      <c r="AX33" s="18">
        <v>4</v>
      </c>
      <c r="AY33" s="23">
        <v>4.6685340802987862E-2</v>
      </c>
      <c r="AZ33" s="8">
        <v>2</v>
      </c>
      <c r="BA33" s="8" t="s">
        <v>77</v>
      </c>
      <c r="BB33" s="8">
        <v>4</v>
      </c>
      <c r="BC33" s="8" t="s">
        <v>77</v>
      </c>
      <c r="BD33" s="8">
        <v>0.5</v>
      </c>
      <c r="BE33" s="8" t="s">
        <v>77</v>
      </c>
      <c r="BF33" s="8">
        <v>0.5</v>
      </c>
      <c r="BG33" s="8" t="s">
        <v>77</v>
      </c>
      <c r="BH33" s="8">
        <v>0.5</v>
      </c>
      <c r="BI33" s="8" t="s">
        <v>77</v>
      </c>
      <c r="BJ33" s="8">
        <v>0.5</v>
      </c>
      <c r="BK33" s="8" t="s">
        <v>78</v>
      </c>
      <c r="BL33" s="8">
        <v>0</v>
      </c>
      <c r="BM33" s="8" t="s">
        <v>77</v>
      </c>
      <c r="BN33" s="8">
        <v>4</v>
      </c>
      <c r="BO33" s="8">
        <v>0</v>
      </c>
      <c r="BP33" s="8">
        <v>0</v>
      </c>
      <c r="BQ33" s="24">
        <v>78456.800000000003</v>
      </c>
      <c r="BR33" s="24">
        <v>36912.400000000001</v>
      </c>
      <c r="BS33" s="17">
        <v>-2</v>
      </c>
      <c r="BT33" s="8">
        <v>0</v>
      </c>
      <c r="BU33" s="8">
        <v>0</v>
      </c>
      <c r="BV33" s="8">
        <v>0</v>
      </c>
      <c r="BW33" s="8">
        <v>0</v>
      </c>
      <c r="BX33" s="25">
        <v>247.78399999999999</v>
      </c>
      <c r="BY33" s="26">
        <v>160.61000000000001</v>
      </c>
      <c r="BZ33" s="8">
        <v>-2</v>
      </c>
      <c r="CA33" s="27">
        <v>15328.250851532761</v>
      </c>
      <c r="CB33" s="27">
        <v>12913.02576637132</v>
      </c>
      <c r="CC33" s="17">
        <v>-2</v>
      </c>
      <c r="CD33" s="8">
        <v>1</v>
      </c>
      <c r="CE33" s="8">
        <v>0</v>
      </c>
      <c r="CF33" s="28">
        <v>877.01863354037289</v>
      </c>
      <c r="CG33" s="28">
        <v>230.8199409308483</v>
      </c>
      <c r="CH33" s="17">
        <v>-2</v>
      </c>
      <c r="CI33" s="29">
        <v>27286.5</v>
      </c>
      <c r="CJ33" s="29">
        <v>29802</v>
      </c>
      <c r="CK33" s="17">
        <v>6</v>
      </c>
      <c r="CL33" s="30">
        <v>111097</v>
      </c>
      <c r="CM33" s="30">
        <v>117001</v>
      </c>
      <c r="CN33" s="17">
        <v>6</v>
      </c>
      <c r="CO33" s="17"/>
      <c r="CP33" s="17"/>
      <c r="CQ33" s="31">
        <v>56</v>
      </c>
      <c r="CR33" s="32">
        <v>30</v>
      </c>
    </row>
    <row r="34" spans="1:96" s="9" customFormat="1" ht="15.6" customHeight="1" x14ac:dyDescent="0.25">
      <c r="A34" s="46" t="s">
        <v>83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</row>
    <row r="35" spans="1:96" s="9" customFormat="1" ht="15.75" x14ac:dyDescent="0.25">
      <c r="A35" s="38" t="s">
        <v>74</v>
      </c>
      <c r="B35" s="39">
        <v>1</v>
      </c>
      <c r="C35" s="8" t="s">
        <v>77</v>
      </c>
      <c r="D35" s="8">
        <v>4</v>
      </c>
      <c r="E35" s="8" t="s">
        <v>77</v>
      </c>
      <c r="F35" s="8">
        <v>4</v>
      </c>
      <c r="G35" s="8">
        <v>16</v>
      </c>
      <c r="H35" s="8">
        <v>8</v>
      </c>
      <c r="I35" s="8">
        <v>1</v>
      </c>
      <c r="J35" s="8">
        <v>0.5</v>
      </c>
      <c r="K35" s="8" t="s">
        <v>77</v>
      </c>
      <c r="L35" s="8">
        <v>4</v>
      </c>
      <c r="M35" s="8" t="s">
        <v>77</v>
      </c>
      <c r="N35" s="8">
        <v>0.5</v>
      </c>
      <c r="O35" s="8" t="s">
        <v>78</v>
      </c>
      <c r="P35" s="8">
        <v>0</v>
      </c>
      <c r="Q35" s="8" t="s">
        <v>77</v>
      </c>
      <c r="R35" s="8">
        <v>0.5</v>
      </c>
      <c r="S35" s="8" t="s">
        <v>78</v>
      </c>
      <c r="T35" s="8">
        <v>0</v>
      </c>
      <c r="U35" s="8" t="s">
        <v>77</v>
      </c>
      <c r="V35" s="8">
        <v>4</v>
      </c>
      <c r="W35" s="8" t="s">
        <v>77</v>
      </c>
      <c r="X35" s="8">
        <v>0.5</v>
      </c>
      <c r="Y35" s="8">
        <v>3</v>
      </c>
      <c r="Z35" s="8">
        <v>3</v>
      </c>
      <c r="AA35" s="8" t="s">
        <v>78</v>
      </c>
      <c r="AB35" s="8">
        <v>0</v>
      </c>
      <c r="AC35" s="8"/>
      <c r="AD35" s="8">
        <v>0</v>
      </c>
      <c r="AE35" s="8" t="s">
        <v>78</v>
      </c>
      <c r="AF35" s="8">
        <v>0</v>
      </c>
      <c r="AG35" s="8" t="s">
        <v>77</v>
      </c>
      <c r="AH35" s="8">
        <v>4</v>
      </c>
      <c r="AI35" s="8">
        <v>48</v>
      </c>
      <c r="AJ35" s="8">
        <v>24</v>
      </c>
      <c r="AK35" s="8" t="s">
        <v>77</v>
      </c>
      <c r="AL35" s="8">
        <v>4</v>
      </c>
      <c r="AM35" s="21">
        <v>4</v>
      </c>
      <c r="AN35" s="8">
        <v>-2</v>
      </c>
      <c r="AO35" s="16">
        <v>47.035299999999999</v>
      </c>
      <c r="AP35" s="18">
        <v>4</v>
      </c>
      <c r="AQ35" s="16">
        <v>59.955399999999997</v>
      </c>
      <c r="AR35" s="18">
        <v>4</v>
      </c>
      <c r="AS35" s="16">
        <v>3.5053000000000001</v>
      </c>
      <c r="AT35" s="18">
        <v>4</v>
      </c>
      <c r="AU35" s="16">
        <v>4.0007000000000001</v>
      </c>
      <c r="AV35" s="18">
        <v>4</v>
      </c>
      <c r="AW35" s="16">
        <v>28.027699999999999</v>
      </c>
      <c r="AX35" s="18">
        <v>4</v>
      </c>
      <c r="AY35" s="23">
        <v>13.774634435940786</v>
      </c>
      <c r="AZ35" s="8">
        <v>0</v>
      </c>
      <c r="BA35" s="8" t="s">
        <v>77</v>
      </c>
      <c r="BB35" s="8">
        <v>4</v>
      </c>
      <c r="BC35" s="8" t="s">
        <v>77</v>
      </c>
      <c r="BD35" s="8">
        <v>0.5</v>
      </c>
      <c r="BE35" s="8" t="s">
        <v>77</v>
      </c>
      <c r="BF35" s="8">
        <v>0.5</v>
      </c>
      <c r="BG35" s="8" t="s">
        <v>78</v>
      </c>
      <c r="BH35" s="8">
        <v>0</v>
      </c>
      <c r="BI35" s="8" t="s">
        <v>77</v>
      </c>
      <c r="BJ35" s="8">
        <v>0.5</v>
      </c>
      <c r="BK35" s="8" t="s">
        <v>77</v>
      </c>
      <c r="BL35" s="8">
        <v>0.5</v>
      </c>
      <c r="BM35" s="8" t="s">
        <v>77</v>
      </c>
      <c r="BN35" s="8">
        <v>4</v>
      </c>
      <c r="BO35" s="8">
        <v>0</v>
      </c>
      <c r="BP35" s="8">
        <v>0</v>
      </c>
      <c r="BQ35" s="24">
        <v>131948126.40000001</v>
      </c>
      <c r="BR35" s="24">
        <v>130189138.09999999</v>
      </c>
      <c r="BS35" s="17">
        <v>-2</v>
      </c>
      <c r="BT35" s="8">
        <v>0</v>
      </c>
      <c r="BU35" s="8">
        <v>0</v>
      </c>
      <c r="BV35" s="8">
        <v>18</v>
      </c>
      <c r="BW35" s="8">
        <v>4</v>
      </c>
      <c r="BX35" s="25">
        <v>247.78399999999999</v>
      </c>
      <c r="BY35" s="26">
        <v>655.78</v>
      </c>
      <c r="BZ35" s="8">
        <v>4</v>
      </c>
      <c r="CA35" s="27">
        <v>1019707.2873241222</v>
      </c>
      <c r="CB35" s="27">
        <v>1031588</v>
      </c>
      <c r="CC35" s="17">
        <v>2</v>
      </c>
      <c r="CD35" s="8">
        <v>11</v>
      </c>
      <c r="CE35" s="8">
        <v>6</v>
      </c>
      <c r="CF35" s="28">
        <v>4095.4142598104977</v>
      </c>
      <c r="CG35" s="28">
        <v>3616.893</v>
      </c>
      <c r="CH35" s="17">
        <v>-2</v>
      </c>
      <c r="CI35" s="8">
        <v>48843.6</v>
      </c>
      <c r="CJ35" s="8">
        <v>51463.7</v>
      </c>
      <c r="CK35" s="17">
        <v>6</v>
      </c>
      <c r="CL35" s="30">
        <v>106340983</v>
      </c>
      <c r="CM35" s="30">
        <v>108178959</v>
      </c>
      <c r="CN35" s="17">
        <v>4</v>
      </c>
      <c r="CO35" s="17"/>
      <c r="CP35" s="17"/>
      <c r="CQ35" s="31">
        <v>111</v>
      </c>
      <c r="CR35" s="32">
        <v>1</v>
      </c>
    </row>
    <row r="36" spans="1:96" s="9" customFormat="1" ht="15.75" x14ac:dyDescent="0.25">
      <c r="A36" s="38" t="s">
        <v>71</v>
      </c>
      <c r="B36" s="39">
        <v>2</v>
      </c>
      <c r="C36" s="8" t="s">
        <v>77</v>
      </c>
      <c r="D36" s="8">
        <v>4</v>
      </c>
      <c r="E36" s="8" t="s">
        <v>77</v>
      </c>
      <c r="F36" s="8">
        <v>4</v>
      </c>
      <c r="G36" s="8">
        <v>11</v>
      </c>
      <c r="H36" s="8">
        <v>5.5</v>
      </c>
      <c r="I36" s="8">
        <v>5</v>
      </c>
      <c r="J36" s="8">
        <v>2.5</v>
      </c>
      <c r="K36" s="8" t="s">
        <v>77</v>
      </c>
      <c r="L36" s="8">
        <v>4</v>
      </c>
      <c r="M36" s="8" t="s">
        <v>77</v>
      </c>
      <c r="N36" s="8">
        <v>0.5</v>
      </c>
      <c r="O36" s="8" t="s">
        <v>77</v>
      </c>
      <c r="P36" s="8">
        <v>0.5</v>
      </c>
      <c r="Q36" s="8" t="s">
        <v>77</v>
      </c>
      <c r="R36" s="8">
        <v>0.5</v>
      </c>
      <c r="S36" s="8" t="s">
        <v>77</v>
      </c>
      <c r="T36" s="8">
        <v>0.5</v>
      </c>
      <c r="U36" s="8" t="s">
        <v>77</v>
      </c>
      <c r="V36" s="8">
        <v>4</v>
      </c>
      <c r="W36" s="8" t="s">
        <v>77</v>
      </c>
      <c r="X36" s="8">
        <v>0.5</v>
      </c>
      <c r="Y36" s="8">
        <v>3</v>
      </c>
      <c r="Z36" s="8">
        <v>3</v>
      </c>
      <c r="AA36" s="8" t="s">
        <v>77</v>
      </c>
      <c r="AB36" s="8">
        <v>4</v>
      </c>
      <c r="AC36" s="8"/>
      <c r="AD36" s="8">
        <v>0</v>
      </c>
      <c r="AE36" s="8" t="s">
        <v>77</v>
      </c>
      <c r="AF36" s="8">
        <v>4</v>
      </c>
      <c r="AG36" s="8" t="s">
        <v>77</v>
      </c>
      <c r="AH36" s="8">
        <v>4</v>
      </c>
      <c r="AI36" s="8">
        <v>0</v>
      </c>
      <c r="AJ36" s="8">
        <v>0</v>
      </c>
      <c r="AK36" s="8" t="s">
        <v>77</v>
      </c>
      <c r="AL36" s="8">
        <v>4</v>
      </c>
      <c r="AM36" s="21">
        <v>2</v>
      </c>
      <c r="AN36" s="8">
        <v>-2</v>
      </c>
      <c r="AO36" s="16">
        <v>13.1083</v>
      </c>
      <c r="AP36" s="18">
        <v>-2</v>
      </c>
      <c r="AQ36" s="16">
        <v>68.514300000000006</v>
      </c>
      <c r="AR36" s="18">
        <v>4</v>
      </c>
      <c r="AS36" s="16">
        <v>2.75</v>
      </c>
      <c r="AT36" s="18">
        <v>0</v>
      </c>
      <c r="AU36" s="16">
        <v>4.5068999999999999</v>
      </c>
      <c r="AV36" s="18">
        <v>4</v>
      </c>
      <c r="AW36" s="16">
        <v>28.3704</v>
      </c>
      <c r="AX36" s="18">
        <v>4</v>
      </c>
      <c r="AY36" s="23">
        <v>5.6702025072324016</v>
      </c>
      <c r="AZ36" s="8">
        <v>2</v>
      </c>
      <c r="BA36" s="8" t="s">
        <v>77</v>
      </c>
      <c r="BB36" s="8">
        <v>4</v>
      </c>
      <c r="BC36" s="8" t="s">
        <v>77</v>
      </c>
      <c r="BD36" s="8">
        <v>0.5</v>
      </c>
      <c r="BE36" s="8" t="s">
        <v>77</v>
      </c>
      <c r="BF36" s="8">
        <v>0.5</v>
      </c>
      <c r="BG36" s="8" t="s">
        <v>77</v>
      </c>
      <c r="BH36" s="8">
        <v>0.5</v>
      </c>
      <c r="BI36" s="8" t="s">
        <v>77</v>
      </c>
      <c r="BJ36" s="8">
        <v>0.5</v>
      </c>
      <c r="BK36" s="8" t="s">
        <v>77</v>
      </c>
      <c r="BL36" s="8">
        <v>0.5</v>
      </c>
      <c r="BM36" s="8" t="s">
        <v>77</v>
      </c>
      <c r="BN36" s="8">
        <v>4</v>
      </c>
      <c r="BO36" s="8">
        <v>5</v>
      </c>
      <c r="BP36" s="8">
        <v>2.5</v>
      </c>
      <c r="BQ36" s="24">
        <v>2649620.7999999998</v>
      </c>
      <c r="BR36" s="24">
        <v>2561101</v>
      </c>
      <c r="BS36" s="17">
        <v>-2</v>
      </c>
      <c r="BT36" s="8">
        <v>3</v>
      </c>
      <c r="BU36" s="8">
        <v>2</v>
      </c>
      <c r="BV36" s="8">
        <v>3</v>
      </c>
      <c r="BW36" s="8">
        <v>4</v>
      </c>
      <c r="BX36" s="25">
        <v>247.78399999999999</v>
      </c>
      <c r="BY36" s="26">
        <v>481.77</v>
      </c>
      <c r="BZ36" s="8">
        <v>4</v>
      </c>
      <c r="CA36" s="27">
        <v>311899.10000575072</v>
      </c>
      <c r="CB36" s="27">
        <v>279858.2284836956</v>
      </c>
      <c r="CC36" s="17">
        <v>-2</v>
      </c>
      <c r="CD36" s="8">
        <v>13</v>
      </c>
      <c r="CE36" s="8">
        <v>6</v>
      </c>
      <c r="CF36" s="28">
        <v>961.85327889278665</v>
      </c>
      <c r="CG36" s="28">
        <v>1570.19647357596</v>
      </c>
      <c r="CH36" s="17">
        <v>6</v>
      </c>
      <c r="CI36" s="29">
        <v>36175.1</v>
      </c>
      <c r="CJ36" s="8">
        <v>39778.699999999997</v>
      </c>
      <c r="CK36" s="17">
        <v>6</v>
      </c>
      <c r="CL36" s="30">
        <v>3195578</v>
      </c>
      <c r="CM36" s="30">
        <v>3289804</v>
      </c>
      <c r="CN36" s="17">
        <v>4</v>
      </c>
      <c r="CO36" s="17"/>
      <c r="CP36" s="17"/>
      <c r="CQ36" s="31">
        <v>96.5</v>
      </c>
      <c r="CR36" s="32">
        <v>2</v>
      </c>
    </row>
    <row r="37" spans="1:96" s="9" customFormat="1" ht="15.75" x14ac:dyDescent="0.25">
      <c r="A37" s="38" t="s">
        <v>73</v>
      </c>
      <c r="B37" s="39">
        <v>3</v>
      </c>
      <c r="C37" s="8" t="s">
        <v>77</v>
      </c>
      <c r="D37" s="8">
        <v>4</v>
      </c>
      <c r="E37" s="8" t="s">
        <v>77</v>
      </c>
      <c r="F37" s="8">
        <v>4</v>
      </c>
      <c r="G37" s="8">
        <v>15</v>
      </c>
      <c r="H37" s="8">
        <v>7.5</v>
      </c>
      <c r="I37" s="8">
        <v>2</v>
      </c>
      <c r="J37" s="8">
        <v>1</v>
      </c>
      <c r="K37" s="8" t="s">
        <v>77</v>
      </c>
      <c r="L37" s="8">
        <v>4</v>
      </c>
      <c r="M37" s="8" t="s">
        <v>77</v>
      </c>
      <c r="N37" s="8">
        <v>0.5</v>
      </c>
      <c r="O37" s="8" t="s">
        <v>78</v>
      </c>
      <c r="P37" s="8">
        <v>0</v>
      </c>
      <c r="Q37" s="8" t="s">
        <v>77</v>
      </c>
      <c r="R37" s="8">
        <v>0.5</v>
      </c>
      <c r="S37" s="8" t="s">
        <v>77</v>
      </c>
      <c r="T37" s="8">
        <v>0.5</v>
      </c>
      <c r="U37" s="8" t="s">
        <v>77</v>
      </c>
      <c r="V37" s="8">
        <v>4</v>
      </c>
      <c r="W37" s="8" t="s">
        <v>77</v>
      </c>
      <c r="X37" s="8">
        <v>0.5</v>
      </c>
      <c r="Y37" s="8">
        <v>2</v>
      </c>
      <c r="Z37" s="8">
        <v>2</v>
      </c>
      <c r="AA37" s="8" t="s">
        <v>77</v>
      </c>
      <c r="AB37" s="8">
        <v>4</v>
      </c>
      <c r="AC37" s="8"/>
      <c r="AD37" s="8">
        <v>0</v>
      </c>
      <c r="AE37" s="8" t="s">
        <v>78</v>
      </c>
      <c r="AF37" s="8">
        <v>0</v>
      </c>
      <c r="AG37" s="8" t="s">
        <v>77</v>
      </c>
      <c r="AH37" s="8">
        <v>4</v>
      </c>
      <c r="AI37" s="8">
        <v>0</v>
      </c>
      <c r="AJ37" s="8">
        <v>0</v>
      </c>
      <c r="AK37" s="8" t="s">
        <v>77</v>
      </c>
      <c r="AL37" s="8">
        <v>4</v>
      </c>
      <c r="AM37" s="21" t="s">
        <v>78</v>
      </c>
      <c r="AN37" s="8">
        <v>4</v>
      </c>
      <c r="AO37" s="16">
        <v>0</v>
      </c>
      <c r="AP37" s="18">
        <v>-2</v>
      </c>
      <c r="AQ37" s="16">
        <v>68.397400000000005</v>
      </c>
      <c r="AR37" s="18">
        <v>4</v>
      </c>
      <c r="AS37" s="16">
        <v>0</v>
      </c>
      <c r="AT37" s="18">
        <v>-2</v>
      </c>
      <c r="AU37" s="16">
        <v>3.8193000000000001</v>
      </c>
      <c r="AV37" s="18">
        <v>4</v>
      </c>
      <c r="AW37" s="16">
        <v>48.974234093921972</v>
      </c>
      <c r="AX37" s="18">
        <v>4</v>
      </c>
      <c r="AY37" s="23">
        <v>1.1672597864768683</v>
      </c>
      <c r="AZ37" s="8">
        <v>2</v>
      </c>
      <c r="BA37" s="8" t="s">
        <v>77</v>
      </c>
      <c r="BB37" s="8">
        <v>4</v>
      </c>
      <c r="BC37" s="8" t="s">
        <v>77</v>
      </c>
      <c r="BD37" s="8">
        <v>0.5</v>
      </c>
      <c r="BE37" s="8" t="s">
        <v>77</v>
      </c>
      <c r="BF37" s="8">
        <v>0.5</v>
      </c>
      <c r="BG37" s="8" t="s">
        <v>77</v>
      </c>
      <c r="BH37" s="8">
        <v>0.5</v>
      </c>
      <c r="BI37" s="8" t="s">
        <v>78</v>
      </c>
      <c r="BJ37" s="8">
        <v>0</v>
      </c>
      <c r="BK37" s="8" t="s">
        <v>78</v>
      </c>
      <c r="BL37" s="8">
        <v>0</v>
      </c>
      <c r="BM37" s="8" t="s">
        <v>77</v>
      </c>
      <c r="BN37" s="8">
        <v>4</v>
      </c>
      <c r="BO37" s="8">
        <v>2</v>
      </c>
      <c r="BP37" s="8">
        <v>1</v>
      </c>
      <c r="BQ37" s="24">
        <v>3397088.7</v>
      </c>
      <c r="BR37" s="24">
        <v>3259686.2</v>
      </c>
      <c r="BS37" s="17">
        <v>-2</v>
      </c>
      <c r="BT37" s="8">
        <v>4</v>
      </c>
      <c r="BU37" s="8">
        <v>4</v>
      </c>
      <c r="BV37" s="8">
        <v>0</v>
      </c>
      <c r="BW37" s="8">
        <v>0</v>
      </c>
      <c r="BX37" s="25">
        <v>247.78399999999999</v>
      </c>
      <c r="BY37" s="26">
        <v>661.76</v>
      </c>
      <c r="BZ37" s="8">
        <v>4</v>
      </c>
      <c r="CA37" s="27">
        <v>459992.29405034322</v>
      </c>
      <c r="CB37" s="27">
        <v>430892</v>
      </c>
      <c r="CC37" s="17">
        <v>-2</v>
      </c>
      <c r="CD37" s="8">
        <v>6</v>
      </c>
      <c r="CE37" s="8">
        <v>6</v>
      </c>
      <c r="CF37" s="28">
        <v>988.47992219679634</v>
      </c>
      <c r="CG37" s="28">
        <v>1970.991</v>
      </c>
      <c r="CH37" s="17">
        <v>6</v>
      </c>
      <c r="CI37" s="8">
        <v>67020.800000000003</v>
      </c>
      <c r="CJ37" s="8">
        <v>77282.3</v>
      </c>
      <c r="CK37" s="17">
        <v>6</v>
      </c>
      <c r="CL37" s="30">
        <v>4185661</v>
      </c>
      <c r="CM37" s="30">
        <v>4335326</v>
      </c>
      <c r="CN37" s="17">
        <v>4</v>
      </c>
      <c r="CO37" s="17"/>
      <c r="CP37" s="17"/>
      <c r="CQ37" s="31">
        <v>91</v>
      </c>
      <c r="CR37" s="32">
        <v>3</v>
      </c>
    </row>
    <row r="38" spans="1:96" s="9" customFormat="1" ht="17.25" customHeight="1" x14ac:dyDescent="0.25">
      <c r="A38" s="38" t="s">
        <v>72</v>
      </c>
      <c r="B38" s="39">
        <v>4</v>
      </c>
      <c r="C38" s="8" t="s">
        <v>77</v>
      </c>
      <c r="D38" s="8">
        <v>4</v>
      </c>
      <c r="E38" s="8" t="s">
        <v>77</v>
      </c>
      <c r="F38" s="8">
        <v>4</v>
      </c>
      <c r="G38" s="8">
        <v>8</v>
      </c>
      <c r="H38" s="8">
        <v>4</v>
      </c>
      <c r="I38" s="8">
        <v>0</v>
      </c>
      <c r="J38" s="8">
        <v>0</v>
      </c>
      <c r="K38" s="8" t="s">
        <v>77</v>
      </c>
      <c r="L38" s="8">
        <v>4</v>
      </c>
      <c r="M38" s="8" t="s">
        <v>77</v>
      </c>
      <c r="N38" s="8">
        <v>0.5</v>
      </c>
      <c r="O38" s="8" t="s">
        <v>78</v>
      </c>
      <c r="P38" s="8">
        <v>0</v>
      </c>
      <c r="Q38" s="8" t="s">
        <v>77</v>
      </c>
      <c r="R38" s="8">
        <v>0.5</v>
      </c>
      <c r="S38" s="8" t="s">
        <v>77</v>
      </c>
      <c r="T38" s="8">
        <v>0.5</v>
      </c>
      <c r="U38" s="8" t="s">
        <v>77</v>
      </c>
      <c r="V38" s="8">
        <v>4</v>
      </c>
      <c r="W38" s="8" t="s">
        <v>77</v>
      </c>
      <c r="X38" s="8">
        <v>0.5</v>
      </c>
      <c r="Y38" s="8">
        <v>1</v>
      </c>
      <c r="Z38" s="8">
        <v>1</v>
      </c>
      <c r="AA38" s="8" t="s">
        <v>77</v>
      </c>
      <c r="AB38" s="8">
        <v>4</v>
      </c>
      <c r="AC38" s="8"/>
      <c r="AD38" s="8">
        <v>0</v>
      </c>
      <c r="AE38" s="8" t="s">
        <v>77</v>
      </c>
      <c r="AF38" s="8">
        <v>4</v>
      </c>
      <c r="AG38" s="8" t="s">
        <v>77</v>
      </c>
      <c r="AH38" s="8">
        <v>4</v>
      </c>
      <c r="AI38" s="8">
        <v>0</v>
      </c>
      <c r="AJ38" s="8">
        <v>0</v>
      </c>
      <c r="AK38" s="8" t="s">
        <v>77</v>
      </c>
      <c r="AL38" s="8">
        <v>4</v>
      </c>
      <c r="AM38" s="21">
        <v>1</v>
      </c>
      <c r="AN38" s="8">
        <v>0</v>
      </c>
      <c r="AO38" s="16">
        <v>25.439599999999999</v>
      </c>
      <c r="AP38" s="18">
        <v>4</v>
      </c>
      <c r="AQ38" s="16">
        <v>71.201099999999997</v>
      </c>
      <c r="AR38" s="18">
        <v>4</v>
      </c>
      <c r="AS38" s="16">
        <v>1.8332999999999999</v>
      </c>
      <c r="AT38" s="18">
        <v>0</v>
      </c>
      <c r="AU38" s="16">
        <v>3.4340999999999999</v>
      </c>
      <c r="AV38" s="18">
        <v>4</v>
      </c>
      <c r="AW38" s="16">
        <v>59.113237790042561</v>
      </c>
      <c r="AX38" s="18">
        <v>4</v>
      </c>
      <c r="AY38" s="23">
        <v>7.7145612343297976E-2</v>
      </c>
      <c r="AZ38" s="8">
        <v>2</v>
      </c>
      <c r="BA38" s="8" t="s">
        <v>77</v>
      </c>
      <c r="BB38" s="8">
        <v>4</v>
      </c>
      <c r="BC38" s="8" t="s">
        <v>77</v>
      </c>
      <c r="BD38" s="8">
        <v>0.5</v>
      </c>
      <c r="BE38" s="8" t="s">
        <v>77</v>
      </c>
      <c r="BF38" s="8">
        <v>0.5</v>
      </c>
      <c r="BG38" s="8" t="s">
        <v>77</v>
      </c>
      <c r="BH38" s="8">
        <v>0.5</v>
      </c>
      <c r="BI38" s="8" t="s">
        <v>77</v>
      </c>
      <c r="BJ38" s="8">
        <v>0.5</v>
      </c>
      <c r="BK38" s="8" t="s">
        <v>78</v>
      </c>
      <c r="BL38" s="8">
        <v>0</v>
      </c>
      <c r="BM38" s="8" t="s">
        <v>77</v>
      </c>
      <c r="BN38" s="8">
        <v>4</v>
      </c>
      <c r="BO38" s="8">
        <v>0</v>
      </c>
      <c r="BP38" s="8">
        <v>0</v>
      </c>
      <c r="BQ38" s="24">
        <v>2084005.5</v>
      </c>
      <c r="BR38" s="24">
        <v>1496339.8</v>
      </c>
      <c r="BS38" s="17">
        <v>-2</v>
      </c>
      <c r="BT38" s="8">
        <v>4</v>
      </c>
      <c r="BU38" s="8">
        <v>4</v>
      </c>
      <c r="BV38" s="8">
        <v>1</v>
      </c>
      <c r="BW38" s="8">
        <v>0.5</v>
      </c>
      <c r="BX38" s="25">
        <v>247.78399999999999</v>
      </c>
      <c r="BY38" s="26">
        <v>316.35000000000002</v>
      </c>
      <c r="BZ38" s="8">
        <v>4</v>
      </c>
      <c r="CA38" s="27">
        <v>197025.86154587474</v>
      </c>
      <c r="CB38" s="27">
        <v>142053.05503941694</v>
      </c>
      <c r="CC38" s="17">
        <v>-2</v>
      </c>
      <c r="CD38" s="8">
        <v>2</v>
      </c>
      <c r="CE38" s="8">
        <v>0</v>
      </c>
      <c r="CF38" s="28">
        <v>379.02664501276035</v>
      </c>
      <c r="CG38" s="28">
        <v>158.708</v>
      </c>
      <c r="CH38" s="17">
        <v>-2</v>
      </c>
      <c r="CI38" s="29">
        <v>34013.699999999997</v>
      </c>
      <c r="CJ38" s="8">
        <v>35849.199999999997</v>
      </c>
      <c r="CK38" s="17">
        <v>6</v>
      </c>
      <c r="CL38" s="30">
        <v>1292552</v>
      </c>
      <c r="CM38" s="30">
        <v>1461398</v>
      </c>
      <c r="CN38" s="17">
        <v>6</v>
      </c>
      <c r="CO38" s="17"/>
      <c r="CP38" s="17"/>
      <c r="CQ38" s="31">
        <v>81.5</v>
      </c>
      <c r="CR38" s="32">
        <v>4</v>
      </c>
    </row>
    <row r="39" spans="1:96" s="9" customFormat="1" ht="15.75" x14ac:dyDescent="0.25">
      <c r="A39" s="38" t="s">
        <v>75</v>
      </c>
      <c r="B39" s="39">
        <v>5</v>
      </c>
      <c r="C39" s="8" t="s">
        <v>77</v>
      </c>
      <c r="D39" s="8">
        <v>4</v>
      </c>
      <c r="E39" s="8" t="s">
        <v>77</v>
      </c>
      <c r="F39" s="8">
        <v>4</v>
      </c>
      <c r="G39" s="8">
        <v>0</v>
      </c>
      <c r="H39" s="8">
        <v>0</v>
      </c>
      <c r="I39" s="8">
        <v>1</v>
      </c>
      <c r="J39" s="8">
        <v>0.5</v>
      </c>
      <c r="K39" s="8" t="s">
        <v>77</v>
      </c>
      <c r="L39" s="8">
        <v>4</v>
      </c>
      <c r="M39" s="8" t="s">
        <v>77</v>
      </c>
      <c r="N39" s="8">
        <v>0.5</v>
      </c>
      <c r="O39" s="8" t="s">
        <v>77</v>
      </c>
      <c r="P39" s="8">
        <v>0.5</v>
      </c>
      <c r="Q39" s="8" t="s">
        <v>77</v>
      </c>
      <c r="R39" s="8">
        <v>0.5</v>
      </c>
      <c r="S39" s="8" t="s">
        <v>77</v>
      </c>
      <c r="T39" s="8">
        <v>0.5</v>
      </c>
      <c r="U39" s="8" t="s">
        <v>77</v>
      </c>
      <c r="V39" s="8">
        <v>4</v>
      </c>
      <c r="W39" s="8" t="s">
        <v>77</v>
      </c>
      <c r="X39" s="8">
        <v>0.5</v>
      </c>
      <c r="Y39" s="8">
        <v>1</v>
      </c>
      <c r="Z39" s="8">
        <v>1</v>
      </c>
      <c r="AA39" s="8" t="s">
        <v>78</v>
      </c>
      <c r="AB39" s="8">
        <v>0</v>
      </c>
      <c r="AC39" s="8"/>
      <c r="AD39" s="8">
        <v>0</v>
      </c>
      <c r="AE39" s="8" t="s">
        <v>78</v>
      </c>
      <c r="AF39" s="8">
        <v>0</v>
      </c>
      <c r="AG39" s="8" t="s">
        <v>77</v>
      </c>
      <c r="AH39" s="8">
        <v>4</v>
      </c>
      <c r="AI39" s="8">
        <v>0</v>
      </c>
      <c r="AJ39" s="8">
        <v>0</v>
      </c>
      <c r="AK39" s="8" t="s">
        <v>77</v>
      </c>
      <c r="AL39" s="8">
        <v>4</v>
      </c>
      <c r="AM39" s="21">
        <v>1</v>
      </c>
      <c r="AN39" s="8">
        <v>0</v>
      </c>
      <c r="AO39" s="16">
        <v>0</v>
      </c>
      <c r="AP39" s="18">
        <v>-2</v>
      </c>
      <c r="AQ39" s="16">
        <v>59.364699999999999</v>
      </c>
      <c r="AR39" s="18">
        <v>4</v>
      </c>
      <c r="AS39" s="16">
        <v>0</v>
      </c>
      <c r="AT39" s="18">
        <v>-2</v>
      </c>
      <c r="AU39" s="16">
        <v>3.2564000000000002</v>
      </c>
      <c r="AV39" s="18">
        <v>4</v>
      </c>
      <c r="AW39" s="16">
        <v>25.668299999999999</v>
      </c>
      <c r="AX39" s="18">
        <v>4</v>
      </c>
      <c r="AY39" s="23">
        <v>1.2384341637010676</v>
      </c>
      <c r="AZ39" s="8">
        <v>2</v>
      </c>
      <c r="BA39" s="8" t="s">
        <v>77</v>
      </c>
      <c r="BB39" s="8">
        <v>4</v>
      </c>
      <c r="BC39" s="8" t="s">
        <v>77</v>
      </c>
      <c r="BD39" s="8">
        <v>0.5</v>
      </c>
      <c r="BE39" s="8" t="s">
        <v>77</v>
      </c>
      <c r="BF39" s="8">
        <v>0.5</v>
      </c>
      <c r="BG39" s="8" t="s">
        <v>77</v>
      </c>
      <c r="BH39" s="8">
        <v>0.5</v>
      </c>
      <c r="BI39" s="8" t="s">
        <v>77</v>
      </c>
      <c r="BJ39" s="8">
        <v>0.5</v>
      </c>
      <c r="BK39" s="8" t="s">
        <v>77</v>
      </c>
      <c r="BL39" s="8">
        <v>0.5</v>
      </c>
      <c r="BM39" s="8" t="s">
        <v>77</v>
      </c>
      <c r="BN39" s="8">
        <v>4</v>
      </c>
      <c r="BO39" s="8">
        <v>0</v>
      </c>
      <c r="BP39" s="8">
        <v>0</v>
      </c>
      <c r="BQ39" s="24">
        <v>3706632.1</v>
      </c>
      <c r="BR39" s="24">
        <v>8812694</v>
      </c>
      <c r="BS39" s="17">
        <v>4</v>
      </c>
      <c r="BT39" s="8">
        <v>0</v>
      </c>
      <c r="BU39" s="8">
        <v>0</v>
      </c>
      <c r="BV39" s="8">
        <v>1</v>
      </c>
      <c r="BW39" s="8">
        <v>0.5</v>
      </c>
      <c r="BX39" s="25">
        <v>247.78399999999999</v>
      </c>
      <c r="BY39" s="26">
        <v>281.06</v>
      </c>
      <c r="BZ39" s="8">
        <v>4</v>
      </c>
      <c r="CA39" s="27">
        <v>220994.15300363977</v>
      </c>
      <c r="CB39" s="27">
        <v>210813</v>
      </c>
      <c r="CC39" s="17">
        <v>-2</v>
      </c>
      <c r="CD39" s="8">
        <v>0</v>
      </c>
      <c r="CE39" s="8">
        <v>-2</v>
      </c>
      <c r="CF39" s="28">
        <v>990.00233746285096</v>
      </c>
      <c r="CG39" s="28">
        <v>131.67400000000001</v>
      </c>
      <c r="CH39" s="17">
        <v>-2</v>
      </c>
      <c r="CI39" s="8">
        <v>61228.5</v>
      </c>
      <c r="CJ39" s="8">
        <v>57266.6</v>
      </c>
      <c r="CK39" s="17">
        <v>-2</v>
      </c>
      <c r="CL39" s="30">
        <v>3700860</v>
      </c>
      <c r="CM39" s="30">
        <v>2281251</v>
      </c>
      <c r="CN39" s="17">
        <v>0</v>
      </c>
      <c r="CO39" s="17"/>
      <c r="CP39" s="17"/>
      <c r="CQ39" s="31">
        <v>49</v>
      </c>
      <c r="CR39" s="32">
        <v>5</v>
      </c>
    </row>
  </sheetData>
  <sortState ref="A35:CR39">
    <sortCondition ref="CR35:CR39"/>
  </sortState>
  <mergeCells count="38">
    <mergeCell ref="CQ1:CR2"/>
    <mergeCell ref="C2:D2"/>
    <mergeCell ref="E2:J2"/>
    <mergeCell ref="K2:T2"/>
    <mergeCell ref="U2:X2"/>
    <mergeCell ref="AU2:AV2"/>
    <mergeCell ref="CO2:CP2"/>
    <mergeCell ref="C1:AH1"/>
    <mergeCell ref="AI1:AZ1"/>
    <mergeCell ref="BA1:BW1"/>
    <mergeCell ref="BX1:CP1"/>
    <mergeCell ref="AW2:AX2"/>
    <mergeCell ref="Y2:Z2"/>
    <mergeCell ref="AA2:AD2"/>
    <mergeCell ref="AE2:AF2"/>
    <mergeCell ref="AG2:AH2"/>
    <mergeCell ref="AI2:AJ2"/>
    <mergeCell ref="AK2:AL2"/>
    <mergeCell ref="AM2:AN2"/>
    <mergeCell ref="AO2:AP2"/>
    <mergeCell ref="AQ2:AR2"/>
    <mergeCell ref="AS2:AT2"/>
    <mergeCell ref="BV3:BW3"/>
    <mergeCell ref="A34:CR34"/>
    <mergeCell ref="B1:B3"/>
    <mergeCell ref="BX2:BZ2"/>
    <mergeCell ref="CA2:CC2"/>
    <mergeCell ref="CD2:CE2"/>
    <mergeCell ref="CF2:CH2"/>
    <mergeCell ref="CI2:CK2"/>
    <mergeCell ref="CL2:CN2"/>
    <mergeCell ref="AY2:AZ2"/>
    <mergeCell ref="BA2:BL2"/>
    <mergeCell ref="BM2:BP2"/>
    <mergeCell ref="BQ2:BS2"/>
    <mergeCell ref="BT2:BU2"/>
    <mergeCell ref="BV2:BW2"/>
    <mergeCell ref="A1:A3"/>
  </mergeCells>
  <hyperlinks>
    <hyperlink ref="A36" location="'2492-2501'!A499" display="город Новосибирск*"/>
    <hyperlink ref="A37" location="'2492-2501'!A499" display="город Искитим*"/>
  </hyperlink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Лист3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2021-08-13T08:20:45Z</dcterms:modified>
</cp:coreProperties>
</file>