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Правки  май\Проект Решения сессии\Дополнительные материалы\"/>
    </mc:Choice>
  </mc:AlternateContent>
  <bookViews>
    <workbookView xWindow="0" yWindow="0" windowWidth="10965" windowHeight="7590" firstSheet="3" activeTab="3"/>
  </bookViews>
  <sheets>
    <sheet name="01.12.2020 " sheetId="47" r:id="rId1"/>
    <sheet name="01.01.2021  " sheetId="48" r:id="rId2"/>
    <sheet name="01.02.2021" sheetId="49" r:id="rId3"/>
    <sheet name="01.05.2021" sheetId="52" r:id="rId4"/>
  </sheets>
  <definedNames>
    <definedName name="_xlnm._FilterDatabase" localSheetId="1" hidden="1">'01.01.2021  '!$A$1:$E$386</definedName>
    <definedName name="_xlnm._FilterDatabase" localSheetId="2" hidden="1">'01.02.2021'!$A$1:$E$405</definedName>
    <definedName name="_xlnm._FilterDatabase" localSheetId="3" hidden="1">'01.05.2021'!$A$1:$E$408</definedName>
    <definedName name="_xlnm._FilterDatabase" localSheetId="0" hidden="1">'01.12.2020 '!$A$1:$E$386</definedName>
  </definedNames>
  <calcPr calcId="162913"/>
</workbook>
</file>

<file path=xl/calcChain.xml><?xml version="1.0" encoding="utf-8"?>
<calcChain xmlns="http://schemas.openxmlformats.org/spreadsheetml/2006/main">
  <c r="C411" i="52" l="1"/>
  <c r="D411" i="52"/>
  <c r="G135" i="52"/>
  <c r="D376" i="52" l="1"/>
  <c r="C376" i="52"/>
  <c r="D366" i="52"/>
  <c r="C269" i="52"/>
  <c r="C192" i="52" l="1"/>
  <c r="D128" i="52"/>
  <c r="D133" i="52"/>
  <c r="C25" i="52"/>
  <c r="E52" i="52"/>
  <c r="E407" i="52" l="1"/>
  <c r="E406" i="52"/>
  <c r="E405" i="52"/>
  <c r="E404" i="52"/>
  <c r="E403" i="52"/>
  <c r="E402" i="52"/>
  <c r="D401" i="52"/>
  <c r="C401" i="52"/>
  <c r="E401" i="52" s="1"/>
  <c r="E400" i="52"/>
  <c r="E399" i="52"/>
  <c r="D398" i="52"/>
  <c r="E398" i="52" s="1"/>
  <c r="C398" i="52"/>
  <c r="C397" i="52"/>
  <c r="E396" i="52"/>
  <c r="E395" i="52"/>
  <c r="D395" i="52"/>
  <c r="E394" i="52"/>
  <c r="E393" i="52"/>
  <c r="E392" i="52"/>
  <c r="E391" i="52"/>
  <c r="E390" i="52"/>
  <c r="E389" i="52"/>
  <c r="E388" i="52"/>
  <c r="D387" i="52"/>
  <c r="C387" i="52"/>
  <c r="E386" i="52"/>
  <c r="E385" i="52"/>
  <c r="E384" i="52"/>
  <c r="E383" i="52"/>
  <c r="D382" i="52"/>
  <c r="C382" i="52"/>
  <c r="E382" i="52" s="1"/>
  <c r="E381" i="52"/>
  <c r="E380" i="52"/>
  <c r="E379" i="52"/>
  <c r="E378" i="52"/>
  <c r="E377" i="52"/>
  <c r="E376" i="52"/>
  <c r="D375" i="52"/>
  <c r="E374" i="52"/>
  <c r="E373" i="52"/>
  <c r="E372" i="52"/>
  <c r="E371" i="52"/>
  <c r="E369" i="52"/>
  <c r="E368" i="52"/>
  <c r="E367" i="52"/>
  <c r="C366" i="52"/>
  <c r="E365" i="52"/>
  <c r="E364" i="52"/>
  <c r="D363" i="52"/>
  <c r="E363" i="52" s="1"/>
  <c r="C363" i="52"/>
  <c r="E362" i="52"/>
  <c r="D361" i="52"/>
  <c r="C361" i="52"/>
  <c r="E359" i="52"/>
  <c r="E358" i="52"/>
  <c r="E357" i="52"/>
  <c r="E356" i="52"/>
  <c r="E355" i="52"/>
  <c r="E354" i="52"/>
  <c r="E353" i="52"/>
  <c r="E352" i="52"/>
  <c r="E351" i="52"/>
  <c r="E350" i="52"/>
  <c r="E349" i="52"/>
  <c r="D349" i="52"/>
  <c r="C349" i="52"/>
  <c r="E348" i="52"/>
  <c r="E347" i="52"/>
  <c r="E346" i="52"/>
  <c r="E345" i="52"/>
  <c r="D344" i="52"/>
  <c r="E344" i="52" s="1"/>
  <c r="C344" i="52"/>
  <c r="E343" i="52"/>
  <c r="E342" i="52"/>
  <c r="D341" i="52"/>
  <c r="D340" i="52" s="1"/>
  <c r="C341" i="52"/>
  <c r="C340" i="52"/>
  <c r="E339" i="52"/>
  <c r="E338" i="52"/>
  <c r="E337" i="52"/>
  <c r="E336" i="52"/>
  <c r="E335" i="52"/>
  <c r="E334" i="52"/>
  <c r="E333" i="52"/>
  <c r="E332" i="52"/>
  <c r="E330" i="52"/>
  <c r="E329" i="52"/>
  <c r="E328" i="52"/>
  <c r="E327" i="52"/>
  <c r="E326" i="52"/>
  <c r="D325" i="52"/>
  <c r="E325" i="52" s="1"/>
  <c r="C325" i="52"/>
  <c r="E324" i="52"/>
  <c r="E323" i="52"/>
  <c r="E322" i="52"/>
  <c r="C322" i="52"/>
  <c r="E321" i="52"/>
  <c r="E320" i="52"/>
  <c r="E319" i="52"/>
  <c r="E318" i="52"/>
  <c r="D317" i="52"/>
  <c r="E317" i="52" s="1"/>
  <c r="C317" i="52"/>
  <c r="E315" i="52"/>
  <c r="E314" i="52"/>
  <c r="E313" i="52"/>
  <c r="E312" i="52"/>
  <c r="E311" i="52"/>
  <c r="E310" i="52"/>
  <c r="E309" i="52"/>
  <c r="E308" i="52"/>
  <c r="E307" i="52"/>
  <c r="E306" i="52"/>
  <c r="E305" i="52"/>
  <c r="E304" i="52"/>
  <c r="E303" i="52"/>
  <c r="D302" i="52"/>
  <c r="C302" i="52"/>
  <c r="E301" i="52"/>
  <c r="E300" i="52"/>
  <c r="E299" i="52"/>
  <c r="E298" i="52"/>
  <c r="E297" i="52"/>
  <c r="E296" i="52"/>
  <c r="E295" i="52"/>
  <c r="E294" i="52"/>
  <c r="E293" i="52"/>
  <c r="C293" i="52"/>
  <c r="E292" i="52"/>
  <c r="E291" i="52"/>
  <c r="E290" i="52"/>
  <c r="E289" i="52"/>
  <c r="E288" i="52"/>
  <c r="E287" i="52"/>
  <c r="E286" i="52"/>
  <c r="E285" i="52"/>
  <c r="E284" i="52"/>
  <c r="E283" i="52"/>
  <c r="E282" i="52"/>
  <c r="E281" i="52"/>
  <c r="E280" i="52"/>
  <c r="E279" i="52"/>
  <c r="E278" i="52"/>
  <c r="E277" i="52"/>
  <c r="E276" i="52"/>
  <c r="E275" i="52"/>
  <c r="E274" i="52"/>
  <c r="E272" i="52"/>
  <c r="E271" i="52"/>
  <c r="E270" i="52"/>
  <c r="D269" i="52"/>
  <c r="E268" i="52"/>
  <c r="E267" i="52"/>
  <c r="E266" i="52"/>
  <c r="E265" i="52"/>
  <c r="E264" i="52"/>
  <c r="E263" i="52"/>
  <c r="E262" i="52"/>
  <c r="E261" i="52"/>
  <c r="E260" i="52"/>
  <c r="E259" i="52"/>
  <c r="E258" i="52"/>
  <c r="D257" i="52"/>
  <c r="C257" i="52"/>
  <c r="E255" i="52"/>
  <c r="E254" i="52"/>
  <c r="E253" i="52"/>
  <c r="D253" i="52"/>
  <c r="C253" i="52"/>
  <c r="E252" i="52"/>
  <c r="E251" i="52"/>
  <c r="E250" i="52"/>
  <c r="E249" i="52"/>
  <c r="E248" i="52"/>
  <c r="E247" i="52"/>
  <c r="E246" i="52"/>
  <c r="E245" i="52"/>
  <c r="D244" i="52"/>
  <c r="C244" i="52"/>
  <c r="E243" i="52"/>
  <c r="E242" i="52"/>
  <c r="E241" i="52"/>
  <c r="D240" i="52"/>
  <c r="E240" i="52" s="1"/>
  <c r="C240" i="52"/>
  <c r="E239" i="52"/>
  <c r="E238" i="52"/>
  <c r="E237" i="52"/>
  <c r="E236" i="52"/>
  <c r="E235" i="52"/>
  <c r="D235" i="52"/>
  <c r="C235" i="52"/>
  <c r="E234" i="52"/>
  <c r="E233" i="52"/>
  <c r="D232" i="52"/>
  <c r="C232" i="52"/>
  <c r="G232" i="52" s="1"/>
  <c r="E231" i="52"/>
  <c r="E230" i="52"/>
  <c r="E229" i="52"/>
  <c r="E228" i="52"/>
  <c r="D228" i="52"/>
  <c r="C228" i="52"/>
  <c r="E227" i="52"/>
  <c r="E226" i="52"/>
  <c r="E225" i="52"/>
  <c r="D224" i="52"/>
  <c r="C224" i="52"/>
  <c r="E224" i="52" s="1"/>
  <c r="E223" i="52"/>
  <c r="E222" i="52"/>
  <c r="E221" i="52"/>
  <c r="D220" i="52"/>
  <c r="E219" i="52"/>
  <c r="E218" i="52"/>
  <c r="E217" i="52"/>
  <c r="E216" i="52"/>
  <c r="E215" i="52"/>
  <c r="E214" i="52"/>
  <c r="E213" i="52"/>
  <c r="E212" i="52"/>
  <c r="D211" i="52"/>
  <c r="E211" i="52" s="1"/>
  <c r="C211" i="52"/>
  <c r="E209" i="52"/>
  <c r="E208" i="52"/>
  <c r="E207" i="52"/>
  <c r="E206" i="52"/>
  <c r="C206" i="52"/>
  <c r="E205" i="52"/>
  <c r="D204" i="52"/>
  <c r="E204" i="52" s="1"/>
  <c r="C204" i="52"/>
  <c r="E203" i="52"/>
  <c r="E202" i="52"/>
  <c r="E201" i="52"/>
  <c r="E200" i="52"/>
  <c r="D199" i="52"/>
  <c r="C199" i="52"/>
  <c r="E198" i="52"/>
  <c r="E197" i="52"/>
  <c r="D196" i="52"/>
  <c r="E196" i="52" s="1"/>
  <c r="C196" i="52"/>
  <c r="C191" i="52" s="1"/>
  <c r="C178" i="52" s="1"/>
  <c r="E195" i="52"/>
  <c r="E194" i="52"/>
  <c r="E193" i="52"/>
  <c r="E192" i="52"/>
  <c r="D192" i="52"/>
  <c r="E190" i="52"/>
  <c r="E189" i="52"/>
  <c r="E188" i="52"/>
  <c r="E187" i="52"/>
  <c r="E186" i="52"/>
  <c r="D185" i="52"/>
  <c r="E185" i="52" s="1"/>
  <c r="C185" i="52"/>
  <c r="E184" i="52"/>
  <c r="D183" i="52"/>
  <c r="E183" i="52" s="1"/>
  <c r="C183" i="52"/>
  <c r="E182" i="52"/>
  <c r="D181" i="52"/>
  <c r="E181" i="52" s="1"/>
  <c r="C181" i="52"/>
  <c r="E180" i="52"/>
  <c r="D179" i="52"/>
  <c r="E179" i="52" s="1"/>
  <c r="C179" i="52"/>
  <c r="E177" i="52"/>
  <c r="D176" i="52"/>
  <c r="C176" i="52"/>
  <c r="E175" i="52"/>
  <c r="E174" i="52"/>
  <c r="E173" i="52"/>
  <c r="E172" i="52"/>
  <c r="E171" i="52"/>
  <c r="D171" i="52"/>
  <c r="C171" i="52"/>
  <c r="D170" i="52"/>
  <c r="E170" i="52" s="1"/>
  <c r="C170" i="52"/>
  <c r="E169" i="52"/>
  <c r="D168" i="52"/>
  <c r="E168" i="52" s="1"/>
  <c r="C168" i="52"/>
  <c r="E167" i="52"/>
  <c r="E166" i="52"/>
  <c r="E165" i="52"/>
  <c r="E164" i="52"/>
  <c r="E163" i="52"/>
  <c r="E162" i="52"/>
  <c r="E161" i="52"/>
  <c r="E160" i="52"/>
  <c r="E159" i="52"/>
  <c r="E158" i="52"/>
  <c r="E157" i="52"/>
  <c r="E156" i="52"/>
  <c r="E155" i="52"/>
  <c r="E154" i="52"/>
  <c r="C154" i="52"/>
  <c r="E153" i="52"/>
  <c r="E152" i="52"/>
  <c r="E151" i="52"/>
  <c r="D150" i="52"/>
  <c r="E150" i="52" s="1"/>
  <c r="C150" i="52"/>
  <c r="E149" i="52"/>
  <c r="E148" i="52"/>
  <c r="E147" i="52"/>
  <c r="E146" i="52"/>
  <c r="E145" i="52"/>
  <c r="E144" i="52"/>
  <c r="E143" i="52"/>
  <c r="E142" i="52"/>
  <c r="E141" i="52"/>
  <c r="E140" i="52"/>
  <c r="E139" i="52"/>
  <c r="D138" i="52"/>
  <c r="E138" i="52" s="1"/>
  <c r="C138" i="52"/>
  <c r="E137" i="52"/>
  <c r="E136" i="52"/>
  <c r="C135" i="52"/>
  <c r="E126" i="52"/>
  <c r="E125" i="52"/>
  <c r="E124" i="52"/>
  <c r="E123" i="52"/>
  <c r="E122" i="52"/>
  <c r="E121" i="52"/>
  <c r="E120" i="52"/>
  <c r="E119" i="52"/>
  <c r="E118" i="52"/>
  <c r="E117" i="52"/>
  <c r="E116" i="52"/>
  <c r="E115" i="52"/>
  <c r="E114" i="52"/>
  <c r="E113" i="52"/>
  <c r="E112" i="52"/>
  <c r="E111" i="52"/>
  <c r="E110" i="52"/>
  <c r="E109" i="52"/>
  <c r="E108" i="52"/>
  <c r="C107" i="52"/>
  <c r="E106" i="52"/>
  <c r="D105" i="52"/>
  <c r="E105" i="52" s="1"/>
  <c r="C105" i="52"/>
  <c r="E104" i="52"/>
  <c r="E103" i="52"/>
  <c r="E102" i="52"/>
  <c r="E101" i="52"/>
  <c r="E100" i="52"/>
  <c r="E99" i="52"/>
  <c r="E98" i="52"/>
  <c r="E97" i="52"/>
  <c r="E96" i="52"/>
  <c r="E95" i="52"/>
  <c r="E94" i="52"/>
  <c r="E93" i="52"/>
  <c r="E92" i="52"/>
  <c r="E91" i="52"/>
  <c r="E90" i="52"/>
  <c r="E89" i="52"/>
  <c r="E88" i="52"/>
  <c r="E87" i="52"/>
  <c r="E86" i="52"/>
  <c r="E85" i="52"/>
  <c r="G84" i="52"/>
  <c r="E84" i="52"/>
  <c r="D83" i="52"/>
  <c r="E83" i="52" s="1"/>
  <c r="C83" i="52"/>
  <c r="C81" i="52" s="1"/>
  <c r="E82" i="52"/>
  <c r="E80" i="52"/>
  <c r="E79" i="52"/>
  <c r="E78" i="52"/>
  <c r="E77" i="52"/>
  <c r="E76" i="52"/>
  <c r="E75" i="52"/>
  <c r="E74" i="52"/>
  <c r="E73" i="52"/>
  <c r="E72" i="52"/>
  <c r="E71" i="52"/>
  <c r="E70" i="52"/>
  <c r="E69" i="52"/>
  <c r="E68" i="52"/>
  <c r="E67" i="52"/>
  <c r="E66" i="52"/>
  <c r="E65" i="52"/>
  <c r="E64" i="52"/>
  <c r="E63" i="52"/>
  <c r="E62" i="52"/>
  <c r="E61" i="52"/>
  <c r="E60" i="52"/>
  <c r="E59" i="52"/>
  <c r="E58" i="52"/>
  <c r="E57" i="52"/>
  <c r="E56" i="52"/>
  <c r="E55" i="52"/>
  <c r="C53" i="52"/>
  <c r="E51" i="52"/>
  <c r="E50" i="52"/>
  <c r="E49" i="52"/>
  <c r="E48" i="52"/>
  <c r="E47" i="52"/>
  <c r="E46" i="52"/>
  <c r="E45" i="52"/>
  <c r="E44" i="52"/>
  <c r="E43" i="52"/>
  <c r="E42" i="52"/>
  <c r="E41" i="52"/>
  <c r="E40" i="52"/>
  <c r="E39" i="52"/>
  <c r="E38" i="52"/>
  <c r="E37" i="52"/>
  <c r="E36" i="52"/>
  <c r="E35" i="52"/>
  <c r="E34" i="52"/>
  <c r="E33" i="52"/>
  <c r="E32" i="52"/>
  <c r="E31" i="52"/>
  <c r="E30" i="52"/>
  <c r="E29" i="52"/>
  <c r="E28" i="52"/>
  <c r="E27" i="52"/>
  <c r="E26" i="52"/>
  <c r="E24" i="52"/>
  <c r="E23" i="52"/>
  <c r="E21" i="52"/>
  <c r="E20" i="52"/>
  <c r="E19" i="52"/>
  <c r="E18" i="52"/>
  <c r="E17" i="52"/>
  <c r="E16" i="52"/>
  <c r="D15" i="52"/>
  <c r="C15" i="52"/>
  <c r="E14" i="52"/>
  <c r="E13" i="52"/>
  <c r="E12" i="52"/>
  <c r="E11" i="52"/>
  <c r="E10" i="52"/>
  <c r="E9" i="52"/>
  <c r="E8" i="52"/>
  <c r="D7" i="52"/>
  <c r="D4" i="52" s="1"/>
  <c r="C7" i="52"/>
  <c r="C4" i="52" s="1"/>
  <c r="C22" i="52" s="1"/>
  <c r="E6" i="52"/>
  <c r="E5" i="52"/>
  <c r="E387" i="52" l="1"/>
  <c r="E366" i="52"/>
  <c r="D360" i="52"/>
  <c r="E361" i="52"/>
  <c r="E340" i="52"/>
  <c r="E341" i="52"/>
  <c r="E302" i="52"/>
  <c r="E269" i="52"/>
  <c r="D256" i="52"/>
  <c r="C256" i="52"/>
  <c r="E257" i="52"/>
  <c r="E244" i="52"/>
  <c r="D191" i="52"/>
  <c r="D178" i="52" s="1"/>
  <c r="E178" i="52" s="1"/>
  <c r="E176" i="52"/>
  <c r="D81" i="52"/>
  <c r="E81" i="52" s="1"/>
  <c r="E15" i="52"/>
  <c r="E191" i="52"/>
  <c r="E4" i="52"/>
  <c r="D22" i="52"/>
  <c r="C128" i="52"/>
  <c r="C133" i="52" s="1"/>
  <c r="E7" i="52"/>
  <c r="E54" i="52"/>
  <c r="D107" i="52"/>
  <c r="E107" i="52" s="1"/>
  <c r="D135" i="52"/>
  <c r="D210" i="52"/>
  <c r="C375" i="52"/>
  <c r="C360" i="52" s="1"/>
  <c r="D397" i="52"/>
  <c r="E397" i="52" s="1"/>
  <c r="D53" i="52"/>
  <c r="C220" i="52"/>
  <c r="E232" i="52"/>
  <c r="E360" i="52" l="1"/>
  <c r="E256" i="52"/>
  <c r="E22" i="52"/>
  <c r="E220" i="52"/>
  <c r="C210" i="52"/>
  <c r="E210" i="52" s="1"/>
  <c r="E53" i="52"/>
  <c r="D25" i="52"/>
  <c r="E375" i="52"/>
  <c r="E135" i="52"/>
  <c r="D134" i="52"/>
  <c r="H135" i="52"/>
  <c r="G25" i="52" l="1"/>
  <c r="E25" i="52"/>
  <c r="C134" i="52"/>
  <c r="C408" i="52" s="1"/>
  <c r="E134" i="52" l="1"/>
  <c r="E128" i="52"/>
  <c r="D408" i="52" l="1"/>
  <c r="E133" i="52"/>
  <c r="C408" i="49" l="1"/>
  <c r="D176" i="49"/>
  <c r="C189" i="49"/>
  <c r="C183" i="49"/>
  <c r="C181" i="49"/>
  <c r="C168" i="49"/>
  <c r="D395" i="49"/>
  <c r="C395" i="49"/>
  <c r="E397" i="49"/>
  <c r="E396" i="49"/>
  <c r="D346" i="49"/>
  <c r="C346" i="49"/>
  <c r="E347" i="49"/>
  <c r="E348" i="49"/>
  <c r="D300" i="49"/>
  <c r="C300" i="49"/>
  <c r="E312" i="49"/>
  <c r="E311" i="49"/>
  <c r="C267" i="49"/>
  <c r="D267" i="49"/>
  <c r="C222" i="49"/>
  <c r="C218" i="49" s="1"/>
  <c r="C238" i="49"/>
  <c r="C233" i="49"/>
  <c r="G230" i="49"/>
  <c r="D218" i="49"/>
  <c r="C209" i="49"/>
  <c r="E229" i="49"/>
  <c r="D226" i="49"/>
  <c r="C226" i="49"/>
  <c r="E233" i="49"/>
  <c r="E237" i="49"/>
  <c r="E240" i="49"/>
  <c r="E239" i="49"/>
  <c r="D238" i="49"/>
  <c r="E238" i="49" s="1"/>
  <c r="E236" i="49"/>
  <c r="E235" i="49"/>
  <c r="E234" i="49"/>
  <c r="D233" i="49"/>
  <c r="E232" i="49"/>
  <c r="E231" i="49"/>
  <c r="D230" i="49"/>
  <c r="E230" i="49" s="1"/>
  <c r="C230" i="49"/>
  <c r="E228" i="49"/>
  <c r="C148" i="49" l="1"/>
  <c r="C126" i="49"/>
  <c r="C131" i="49" s="1"/>
  <c r="E125" i="49"/>
  <c r="D106" i="49" l="1"/>
  <c r="C106" i="49"/>
  <c r="C82" i="49"/>
  <c r="C80" i="49" s="1"/>
  <c r="C52" i="49"/>
  <c r="C25" i="49" s="1"/>
  <c r="D408" i="49" l="1"/>
  <c r="E404" i="49"/>
  <c r="E403" i="49"/>
  <c r="E402" i="49"/>
  <c r="E401" i="49"/>
  <c r="E400" i="49"/>
  <c r="E399" i="49"/>
  <c r="D398" i="49"/>
  <c r="D394" i="49" s="1"/>
  <c r="C398" i="49"/>
  <c r="C394" i="49" s="1"/>
  <c r="E395" i="49"/>
  <c r="E393" i="49"/>
  <c r="D392" i="49"/>
  <c r="E392" i="49" s="1"/>
  <c r="E391" i="49"/>
  <c r="E390" i="49"/>
  <c r="E389" i="49"/>
  <c r="E388" i="49"/>
  <c r="E387" i="49"/>
  <c r="E386" i="49"/>
  <c r="E385" i="49"/>
  <c r="D384" i="49"/>
  <c r="C384" i="49"/>
  <c r="E383" i="49"/>
  <c r="E382" i="49"/>
  <c r="E381" i="49"/>
  <c r="E380" i="49"/>
  <c r="D379" i="49"/>
  <c r="C379" i="49"/>
  <c r="E378" i="49"/>
  <c r="E377" i="49"/>
  <c r="E376" i="49"/>
  <c r="E375" i="49"/>
  <c r="E374" i="49"/>
  <c r="E373" i="49"/>
  <c r="D372" i="49"/>
  <c r="C372" i="49"/>
  <c r="E371" i="49"/>
  <c r="E370" i="49"/>
  <c r="E369" i="49"/>
  <c r="E368" i="49"/>
  <c r="E366" i="49"/>
  <c r="E365" i="49"/>
  <c r="E364" i="49"/>
  <c r="D363" i="49"/>
  <c r="C363" i="49"/>
  <c r="E362" i="49"/>
  <c r="E361" i="49"/>
  <c r="D360" i="49"/>
  <c r="C360" i="49"/>
  <c r="E359" i="49"/>
  <c r="D358" i="49"/>
  <c r="E358" i="49" s="1"/>
  <c r="C358" i="49"/>
  <c r="E356" i="49"/>
  <c r="E355" i="49"/>
  <c r="E354" i="49"/>
  <c r="E353" i="49"/>
  <c r="E352" i="49"/>
  <c r="E351" i="49"/>
  <c r="E350" i="49"/>
  <c r="E349" i="49"/>
  <c r="E346" i="49"/>
  <c r="E345" i="49"/>
  <c r="E344" i="49"/>
  <c r="E343" i="49"/>
  <c r="E342" i="49"/>
  <c r="D341" i="49"/>
  <c r="C341" i="49"/>
  <c r="E340" i="49"/>
  <c r="E339" i="49"/>
  <c r="D338" i="49"/>
  <c r="C338" i="49"/>
  <c r="E336" i="49"/>
  <c r="E335" i="49"/>
  <c r="E334" i="49"/>
  <c r="E333" i="49"/>
  <c r="E332" i="49"/>
  <c r="E331" i="49"/>
  <c r="E330" i="49"/>
  <c r="E329" i="49"/>
  <c r="E327" i="49"/>
  <c r="E326" i="49"/>
  <c r="E325" i="49"/>
  <c r="E324" i="49"/>
  <c r="E323" i="49"/>
  <c r="D322" i="49"/>
  <c r="C322" i="49"/>
  <c r="E321" i="49"/>
  <c r="E320" i="49"/>
  <c r="E319" i="49"/>
  <c r="E318" i="49"/>
  <c r="E317" i="49"/>
  <c r="E316" i="49"/>
  <c r="E315" i="49"/>
  <c r="D314" i="49"/>
  <c r="C314" i="49"/>
  <c r="E314" i="49" s="1"/>
  <c r="E313" i="49"/>
  <c r="E310" i="49"/>
  <c r="E309" i="49"/>
  <c r="E308" i="49"/>
  <c r="E307" i="49"/>
  <c r="E306" i="49"/>
  <c r="E305" i="49"/>
  <c r="E304" i="49"/>
  <c r="E303" i="49"/>
  <c r="E302" i="49"/>
  <c r="E301" i="49"/>
  <c r="E299" i="49"/>
  <c r="E298" i="49"/>
  <c r="E297" i="49"/>
  <c r="E296" i="49"/>
  <c r="E295" i="49"/>
  <c r="E294" i="49"/>
  <c r="E293" i="49"/>
  <c r="E292" i="49"/>
  <c r="C291" i="49"/>
  <c r="E291" i="49" s="1"/>
  <c r="E290" i="49"/>
  <c r="E289" i="49"/>
  <c r="E288" i="49"/>
  <c r="E287" i="49"/>
  <c r="E286" i="49"/>
  <c r="E285" i="49"/>
  <c r="E284" i="49"/>
  <c r="E283" i="49"/>
  <c r="E282" i="49"/>
  <c r="E281" i="49"/>
  <c r="E280" i="49"/>
  <c r="E279" i="49"/>
  <c r="E278" i="49"/>
  <c r="E277" i="49"/>
  <c r="E276" i="49"/>
  <c r="E275" i="49"/>
  <c r="E274" i="49"/>
  <c r="E273" i="49"/>
  <c r="E272" i="49"/>
  <c r="E270" i="49"/>
  <c r="E269" i="49"/>
  <c r="E268" i="49"/>
  <c r="E266" i="49"/>
  <c r="E265" i="49"/>
  <c r="E264" i="49"/>
  <c r="E263" i="49"/>
  <c r="E262" i="49"/>
  <c r="E261" i="49"/>
  <c r="E260" i="49"/>
  <c r="E259" i="49"/>
  <c r="E258" i="49"/>
  <c r="E257" i="49"/>
  <c r="E256" i="49"/>
  <c r="D255" i="49"/>
  <c r="C255" i="49"/>
  <c r="E253" i="49"/>
  <c r="E252" i="49"/>
  <c r="D251" i="49"/>
  <c r="C251" i="49"/>
  <c r="E251" i="49" s="1"/>
  <c r="E250" i="49"/>
  <c r="E249" i="49"/>
  <c r="E248" i="49"/>
  <c r="E247" i="49"/>
  <c r="E246" i="49"/>
  <c r="E245" i="49"/>
  <c r="E244" i="49"/>
  <c r="E243" i="49"/>
  <c r="D242" i="49"/>
  <c r="C242" i="49"/>
  <c r="E241" i="49"/>
  <c r="E227" i="49"/>
  <c r="E226" i="49"/>
  <c r="E225" i="49"/>
  <c r="E224" i="49"/>
  <c r="E223" i="49"/>
  <c r="D222" i="49"/>
  <c r="E221" i="49"/>
  <c r="E220" i="49"/>
  <c r="E219" i="49"/>
  <c r="E217" i="49"/>
  <c r="E216" i="49"/>
  <c r="E215" i="49"/>
  <c r="E214" i="49"/>
  <c r="E213" i="49"/>
  <c r="E212" i="49"/>
  <c r="E211" i="49"/>
  <c r="E210" i="49"/>
  <c r="D209" i="49"/>
  <c r="E207" i="49"/>
  <c r="E206" i="49"/>
  <c r="E205" i="49"/>
  <c r="E204" i="49"/>
  <c r="E203" i="49"/>
  <c r="D202" i="49"/>
  <c r="C202" i="49"/>
  <c r="C176" i="49" s="1"/>
  <c r="E201" i="49"/>
  <c r="E200" i="49"/>
  <c r="E199" i="49"/>
  <c r="E198" i="49"/>
  <c r="D197" i="49"/>
  <c r="C197" i="49"/>
  <c r="E196" i="49"/>
  <c r="E195" i="49"/>
  <c r="D194" i="49"/>
  <c r="C194" i="49"/>
  <c r="E194" i="49" s="1"/>
  <c r="E193" i="49"/>
  <c r="E192" i="49"/>
  <c r="E191" i="49"/>
  <c r="D190" i="49"/>
  <c r="C190" i="49"/>
  <c r="E188" i="49"/>
  <c r="E187" i="49"/>
  <c r="E186" i="49"/>
  <c r="E185" i="49"/>
  <c r="E184" i="49"/>
  <c r="D183" i="49"/>
  <c r="E182" i="49"/>
  <c r="D181" i="49"/>
  <c r="E181" i="49" s="1"/>
  <c r="E180" i="49"/>
  <c r="D179" i="49"/>
  <c r="E179" i="49" s="1"/>
  <c r="C179" i="49"/>
  <c r="E178" i="49"/>
  <c r="D177" i="49"/>
  <c r="C177" i="49"/>
  <c r="E175" i="49"/>
  <c r="D174" i="49"/>
  <c r="C174" i="49"/>
  <c r="E173" i="49"/>
  <c r="E172" i="49"/>
  <c r="E171" i="49"/>
  <c r="E170" i="49"/>
  <c r="D169" i="49"/>
  <c r="D168" i="49" s="1"/>
  <c r="C169" i="49"/>
  <c r="E167" i="49"/>
  <c r="D166" i="49"/>
  <c r="C166" i="49"/>
  <c r="E165" i="49"/>
  <c r="E164" i="49"/>
  <c r="E163" i="49"/>
  <c r="E162" i="49"/>
  <c r="E161" i="49"/>
  <c r="E160" i="49"/>
  <c r="E159" i="49"/>
  <c r="E158" i="49"/>
  <c r="E157" i="49"/>
  <c r="E156" i="49"/>
  <c r="E155" i="49"/>
  <c r="E154" i="49"/>
  <c r="E153" i="49"/>
  <c r="E152" i="49"/>
  <c r="E151" i="49"/>
  <c r="E150" i="49"/>
  <c r="E149" i="49"/>
  <c r="D148" i="49"/>
  <c r="E147" i="49"/>
  <c r="E146" i="49"/>
  <c r="E145" i="49"/>
  <c r="E144" i="49"/>
  <c r="E143" i="49"/>
  <c r="E142" i="49"/>
  <c r="E141" i="49"/>
  <c r="E140" i="49"/>
  <c r="E139" i="49"/>
  <c r="E138" i="49"/>
  <c r="E137" i="49"/>
  <c r="D136" i="49"/>
  <c r="C136" i="49"/>
  <c r="E135" i="49"/>
  <c r="E134" i="49"/>
  <c r="E124" i="49"/>
  <c r="E123" i="49"/>
  <c r="E122" i="49"/>
  <c r="E121" i="49"/>
  <c r="E120" i="49"/>
  <c r="E119" i="49"/>
  <c r="E118" i="49"/>
  <c r="E117" i="49"/>
  <c r="E116" i="49"/>
  <c r="E115" i="49"/>
  <c r="E114" i="49"/>
  <c r="E113" i="49"/>
  <c r="E112" i="49"/>
  <c r="E111" i="49"/>
  <c r="E110" i="49"/>
  <c r="E109" i="49"/>
  <c r="E108" i="49"/>
  <c r="E107" i="49"/>
  <c r="E105" i="49"/>
  <c r="D104" i="49"/>
  <c r="C104" i="49"/>
  <c r="E103" i="49"/>
  <c r="E102" i="49"/>
  <c r="E101" i="49"/>
  <c r="E100" i="49"/>
  <c r="E99" i="49"/>
  <c r="E98" i="49"/>
  <c r="E97" i="49"/>
  <c r="E96" i="49"/>
  <c r="E95" i="49"/>
  <c r="E94" i="49"/>
  <c r="E93" i="49"/>
  <c r="E92" i="49"/>
  <c r="E91" i="49"/>
  <c r="E90" i="49"/>
  <c r="E89" i="49"/>
  <c r="E88" i="49"/>
  <c r="E87" i="49"/>
  <c r="E86" i="49"/>
  <c r="E85" i="49"/>
  <c r="E84" i="49"/>
  <c r="G83" i="49"/>
  <c r="E83" i="49"/>
  <c r="D82" i="49"/>
  <c r="D80" i="49" s="1"/>
  <c r="D126" i="49" s="1"/>
  <c r="E81" i="49"/>
  <c r="E79" i="49"/>
  <c r="E78" i="49"/>
  <c r="E77" i="49"/>
  <c r="E76" i="49"/>
  <c r="E75" i="49"/>
  <c r="E74" i="49"/>
  <c r="E73" i="49"/>
  <c r="E72" i="49"/>
  <c r="E71" i="49"/>
  <c r="E70" i="49"/>
  <c r="E69" i="49"/>
  <c r="E68" i="49"/>
  <c r="E67" i="49"/>
  <c r="E66" i="49"/>
  <c r="E65" i="49"/>
  <c r="E64" i="49"/>
  <c r="E63" i="49"/>
  <c r="E62" i="49"/>
  <c r="E61" i="49"/>
  <c r="E60" i="49"/>
  <c r="E59" i="49"/>
  <c r="E58" i="49"/>
  <c r="E57" i="49"/>
  <c r="E56" i="49"/>
  <c r="E55" i="49"/>
  <c r="E54" i="49"/>
  <c r="E53" i="49"/>
  <c r="D52" i="49"/>
  <c r="E51" i="49"/>
  <c r="E50" i="49"/>
  <c r="E49" i="49"/>
  <c r="E48" i="49"/>
  <c r="E47" i="49"/>
  <c r="E46" i="49"/>
  <c r="E45" i="49"/>
  <c r="E44" i="49"/>
  <c r="E43" i="49"/>
  <c r="E42" i="49"/>
  <c r="E41" i="49"/>
  <c r="E40" i="49"/>
  <c r="E39" i="49"/>
  <c r="E38" i="49"/>
  <c r="E37" i="49"/>
  <c r="E36" i="49"/>
  <c r="E35" i="49"/>
  <c r="E34" i="49"/>
  <c r="E33" i="49"/>
  <c r="E32" i="49"/>
  <c r="E31" i="49"/>
  <c r="E30" i="49"/>
  <c r="E29" i="49"/>
  <c r="E28" i="49"/>
  <c r="E27" i="49"/>
  <c r="E26" i="49"/>
  <c r="E24" i="49"/>
  <c r="E23" i="49"/>
  <c r="E21" i="49"/>
  <c r="E20" i="49"/>
  <c r="E19" i="49"/>
  <c r="E18" i="49"/>
  <c r="E17" i="49"/>
  <c r="E16" i="49"/>
  <c r="D15" i="49"/>
  <c r="C15" i="49"/>
  <c r="E14" i="49"/>
  <c r="E13" i="49"/>
  <c r="E12" i="49"/>
  <c r="E11" i="49"/>
  <c r="E10" i="49"/>
  <c r="E9" i="49"/>
  <c r="E8" i="49"/>
  <c r="D7" i="49"/>
  <c r="D4" i="49" s="1"/>
  <c r="C7" i="49"/>
  <c r="C4" i="49" s="1"/>
  <c r="E6" i="49"/>
  <c r="E5" i="49"/>
  <c r="E394" i="49" l="1"/>
  <c r="E398" i="49"/>
  <c r="E379" i="49"/>
  <c r="E363" i="49"/>
  <c r="E360" i="49"/>
  <c r="C357" i="49"/>
  <c r="C337" i="49"/>
  <c r="E341" i="49"/>
  <c r="E338" i="49"/>
  <c r="E322" i="49"/>
  <c r="E300" i="49"/>
  <c r="E255" i="49"/>
  <c r="E242" i="49"/>
  <c r="E222" i="49"/>
  <c r="E174" i="49"/>
  <c r="E169" i="49"/>
  <c r="E136" i="49"/>
  <c r="C133" i="49"/>
  <c r="C22" i="49"/>
  <c r="E15" i="49"/>
  <c r="E106" i="49"/>
  <c r="E104" i="49"/>
  <c r="E80" i="49"/>
  <c r="E82" i="49"/>
  <c r="E166" i="49"/>
  <c r="E177" i="49"/>
  <c r="E209" i="49"/>
  <c r="C254" i="49"/>
  <c r="D357" i="49"/>
  <c r="E384" i="49"/>
  <c r="E7" i="49"/>
  <c r="E148" i="49"/>
  <c r="E183" i="49"/>
  <c r="E190" i="49"/>
  <c r="E202" i="49"/>
  <c r="D208" i="49"/>
  <c r="E267" i="49"/>
  <c r="D337" i="49"/>
  <c r="E372" i="49"/>
  <c r="E168" i="49"/>
  <c r="E52" i="49"/>
  <c r="D22" i="49"/>
  <c r="E4" i="49"/>
  <c r="C208" i="49"/>
  <c r="D25" i="49"/>
  <c r="D133" i="49"/>
  <c r="D254" i="49"/>
  <c r="D189" i="49"/>
  <c r="C389" i="48"/>
  <c r="E357" i="49" l="1"/>
  <c r="E337" i="49"/>
  <c r="E254" i="49"/>
  <c r="E218" i="49"/>
  <c r="E208" i="49"/>
  <c r="E189" i="49"/>
  <c r="G133" i="49"/>
  <c r="E176" i="49"/>
  <c r="C132" i="49"/>
  <c r="E133" i="49"/>
  <c r="E25" i="49"/>
  <c r="E22" i="49"/>
  <c r="D176" i="48"/>
  <c r="C322" i="48"/>
  <c r="D193" i="48"/>
  <c r="D188" i="48" s="1"/>
  <c r="C193" i="48"/>
  <c r="C188" i="48" s="1"/>
  <c r="C168" i="48"/>
  <c r="C82" i="48"/>
  <c r="C80" i="48" s="1"/>
  <c r="H133" i="49" l="1"/>
  <c r="G131" i="49"/>
  <c r="C405" i="49"/>
  <c r="D132" i="49"/>
  <c r="E132" i="49" s="1"/>
  <c r="H131" i="49"/>
  <c r="E126" i="49"/>
  <c r="D131" i="49"/>
  <c r="D389" i="48"/>
  <c r="E385" i="48"/>
  <c r="E384" i="48"/>
  <c r="E383" i="48"/>
  <c r="E382" i="48"/>
  <c r="E381" i="48"/>
  <c r="E380" i="48"/>
  <c r="D379" i="48"/>
  <c r="C379" i="48"/>
  <c r="C377" i="48" s="1"/>
  <c r="E378" i="48"/>
  <c r="E376" i="48"/>
  <c r="D375" i="48"/>
  <c r="C375" i="48"/>
  <c r="E374" i="48"/>
  <c r="E373" i="48"/>
  <c r="E372" i="48"/>
  <c r="E371" i="48"/>
  <c r="E370" i="48"/>
  <c r="E369" i="48"/>
  <c r="E368" i="48"/>
  <c r="D367" i="48"/>
  <c r="C367" i="48"/>
  <c r="E367" i="48" s="1"/>
  <c r="E366" i="48"/>
  <c r="E365" i="48"/>
  <c r="E364" i="48"/>
  <c r="E363" i="48"/>
  <c r="E362" i="48"/>
  <c r="D362" i="48"/>
  <c r="C362" i="48"/>
  <c r="E361" i="48"/>
  <c r="E360" i="48"/>
  <c r="E359" i="48"/>
  <c r="E358" i="48"/>
  <c r="E357" i="48"/>
  <c r="E356" i="48"/>
  <c r="D355" i="48"/>
  <c r="D340" i="48" s="1"/>
  <c r="C355" i="48"/>
  <c r="E354" i="48"/>
  <c r="E353" i="48"/>
  <c r="E352" i="48"/>
  <c r="E351" i="48"/>
  <c r="E349" i="48"/>
  <c r="E348" i="48"/>
  <c r="E347" i="48"/>
  <c r="D346" i="48"/>
  <c r="E346" i="48" s="1"/>
  <c r="C346" i="48"/>
  <c r="E345" i="48"/>
  <c r="E344" i="48"/>
  <c r="D343" i="48"/>
  <c r="E343" i="48" s="1"/>
  <c r="C343" i="48"/>
  <c r="E342" i="48"/>
  <c r="D341" i="48"/>
  <c r="E341" i="48" s="1"/>
  <c r="C341" i="48"/>
  <c r="E339" i="48"/>
  <c r="E338" i="48"/>
  <c r="E337" i="48"/>
  <c r="E336" i="48"/>
  <c r="E335" i="48"/>
  <c r="E334" i="48"/>
  <c r="E333" i="48"/>
  <c r="E332" i="48"/>
  <c r="E331" i="48"/>
  <c r="E330" i="48"/>
  <c r="E329" i="48"/>
  <c r="E328" i="48"/>
  <c r="E327" i="48"/>
  <c r="D326" i="48"/>
  <c r="E326" i="48" s="1"/>
  <c r="C326" i="48"/>
  <c r="E325" i="48"/>
  <c r="E324" i="48"/>
  <c r="D323" i="48"/>
  <c r="C323" i="48"/>
  <c r="E323" i="48" s="1"/>
  <c r="D322" i="48"/>
  <c r="E321" i="48"/>
  <c r="E320" i="48"/>
  <c r="E319" i="48"/>
  <c r="E318" i="48"/>
  <c r="E317" i="48"/>
  <c r="E316" i="48"/>
  <c r="E315" i="48"/>
  <c r="E314" i="48"/>
  <c r="E312" i="48"/>
  <c r="E311" i="48"/>
  <c r="E310" i="48"/>
  <c r="E309" i="48"/>
  <c r="E308" i="48"/>
  <c r="D307" i="48"/>
  <c r="C307" i="48"/>
  <c r="E306" i="48"/>
  <c r="E305" i="48"/>
  <c r="E304" i="48"/>
  <c r="E303" i="48"/>
  <c r="E302" i="48"/>
  <c r="E301" i="48"/>
  <c r="E300" i="48"/>
  <c r="D299" i="48"/>
  <c r="E299" i="48" s="1"/>
  <c r="C299" i="48"/>
  <c r="E298" i="48"/>
  <c r="E297" i="48"/>
  <c r="E296" i="48"/>
  <c r="E295" i="48"/>
  <c r="E294" i="48"/>
  <c r="E293" i="48"/>
  <c r="E292" i="48"/>
  <c r="E291" i="48"/>
  <c r="E290" i="48"/>
  <c r="E289" i="48"/>
  <c r="E288" i="48"/>
  <c r="D287" i="48"/>
  <c r="C287" i="48"/>
  <c r="E286" i="48"/>
  <c r="E285" i="48"/>
  <c r="E284" i="48"/>
  <c r="E283" i="48"/>
  <c r="E282" i="48"/>
  <c r="E281" i="48"/>
  <c r="E280" i="48"/>
  <c r="E279" i="48"/>
  <c r="C278" i="48"/>
  <c r="E278" i="48" s="1"/>
  <c r="E277" i="48"/>
  <c r="E276" i="48"/>
  <c r="E275" i="48"/>
  <c r="E274" i="48"/>
  <c r="E273" i="48"/>
  <c r="E272" i="48"/>
  <c r="E271" i="48"/>
  <c r="E270" i="48"/>
  <c r="E269" i="48"/>
  <c r="E268" i="48"/>
  <c r="E267" i="48"/>
  <c r="E266" i="48"/>
  <c r="E265" i="48"/>
  <c r="E264" i="48"/>
  <c r="E263" i="48"/>
  <c r="E262" i="48"/>
  <c r="E261" i="48"/>
  <c r="E260" i="48"/>
  <c r="E259" i="48"/>
  <c r="E257" i="48"/>
  <c r="E256" i="48"/>
  <c r="E255" i="48"/>
  <c r="D254" i="48"/>
  <c r="C254" i="48"/>
  <c r="E253" i="48"/>
  <c r="E252" i="48"/>
  <c r="E251" i="48"/>
  <c r="E250" i="48"/>
  <c r="E249" i="48"/>
  <c r="E248" i="48"/>
  <c r="E247" i="48"/>
  <c r="E246" i="48"/>
  <c r="E245" i="48"/>
  <c r="E244" i="48"/>
  <c r="E243" i="48"/>
  <c r="E242" i="48"/>
  <c r="D242" i="48"/>
  <c r="C242" i="48"/>
  <c r="E240" i="48"/>
  <c r="E239" i="48"/>
  <c r="D238" i="48"/>
  <c r="E238" i="48" s="1"/>
  <c r="C238" i="48"/>
  <c r="E237" i="48"/>
  <c r="E236" i="48"/>
  <c r="E235" i="48"/>
  <c r="E234" i="48"/>
  <c r="E233" i="48"/>
  <c r="E232" i="48"/>
  <c r="E231" i="48"/>
  <c r="E230" i="48"/>
  <c r="D229" i="48"/>
  <c r="E229" i="48" s="1"/>
  <c r="C229" i="48"/>
  <c r="E228" i="48"/>
  <c r="E227" i="48"/>
  <c r="E226" i="48"/>
  <c r="E225" i="48"/>
  <c r="E224" i="48"/>
  <c r="E223" i="48"/>
  <c r="E222" i="48"/>
  <c r="D221" i="48"/>
  <c r="E221" i="48" s="1"/>
  <c r="C221" i="48"/>
  <c r="C217" i="48" s="1"/>
  <c r="E220" i="48"/>
  <c r="E219" i="48"/>
  <c r="E218" i="48"/>
  <c r="D217" i="48"/>
  <c r="E217" i="48" s="1"/>
  <c r="E216" i="48"/>
  <c r="E215" i="48"/>
  <c r="E214" i="48"/>
  <c r="E213" i="48"/>
  <c r="E212" i="48"/>
  <c r="E211" i="48"/>
  <c r="E210" i="48"/>
  <c r="E209" i="48"/>
  <c r="D208" i="48"/>
  <c r="C208" i="48"/>
  <c r="E206" i="48"/>
  <c r="E205" i="48"/>
  <c r="E204" i="48"/>
  <c r="E203" i="48"/>
  <c r="E202" i="48"/>
  <c r="D201" i="48"/>
  <c r="E201" i="48" s="1"/>
  <c r="C201" i="48"/>
  <c r="E200" i="48"/>
  <c r="E199" i="48"/>
  <c r="E198" i="48"/>
  <c r="E197" i="48"/>
  <c r="D196" i="48"/>
  <c r="C196" i="48"/>
  <c r="E195" i="48"/>
  <c r="E194" i="48"/>
  <c r="E193" i="48"/>
  <c r="E192" i="48"/>
  <c r="E191" i="48"/>
  <c r="E190" i="48"/>
  <c r="D189" i="48"/>
  <c r="E189" i="48" s="1"/>
  <c r="C189" i="48"/>
  <c r="E187" i="48"/>
  <c r="E186" i="48"/>
  <c r="E185" i="48"/>
  <c r="E184" i="48"/>
  <c r="E183" i="48"/>
  <c r="D182" i="48"/>
  <c r="C182" i="48"/>
  <c r="E181" i="48"/>
  <c r="E180" i="48"/>
  <c r="D180" i="48"/>
  <c r="C180" i="48"/>
  <c r="E179" i="48"/>
  <c r="E178" i="48"/>
  <c r="D178" i="48"/>
  <c r="C178" i="48"/>
  <c r="E177" i="48"/>
  <c r="C176" i="48"/>
  <c r="E176" i="48" s="1"/>
  <c r="E174" i="48"/>
  <c r="D173" i="48"/>
  <c r="C173" i="48"/>
  <c r="E172" i="48"/>
  <c r="E171" i="48"/>
  <c r="E170" i="48"/>
  <c r="E169" i="48"/>
  <c r="D168" i="48"/>
  <c r="E168" i="48" s="1"/>
  <c r="C167" i="48"/>
  <c r="E166" i="48"/>
  <c r="D165" i="48"/>
  <c r="E165" i="48" s="1"/>
  <c r="C165" i="48"/>
  <c r="E164" i="48"/>
  <c r="E163" i="48"/>
  <c r="E162" i="48"/>
  <c r="E161" i="48"/>
  <c r="E160" i="48"/>
  <c r="E159" i="48"/>
  <c r="E158" i="48"/>
  <c r="E157" i="48"/>
  <c r="E156" i="48"/>
  <c r="E155" i="48"/>
  <c r="E154" i="48"/>
  <c r="E153" i="48"/>
  <c r="E152" i="48"/>
  <c r="E151" i="48"/>
  <c r="E150" i="48"/>
  <c r="E149" i="48"/>
  <c r="E148" i="48"/>
  <c r="D147" i="48"/>
  <c r="C147" i="48"/>
  <c r="E146" i="48"/>
  <c r="E145" i="48"/>
  <c r="E144" i="48"/>
  <c r="E143" i="48"/>
  <c r="E142" i="48"/>
  <c r="E141" i="48"/>
  <c r="E140" i="48"/>
  <c r="E139" i="48"/>
  <c r="E138" i="48"/>
  <c r="E137" i="48"/>
  <c r="E136" i="48"/>
  <c r="D135" i="48"/>
  <c r="E135" i="48" s="1"/>
  <c r="C135" i="48"/>
  <c r="E134" i="48"/>
  <c r="E133" i="48"/>
  <c r="E124" i="48"/>
  <c r="E123" i="48"/>
  <c r="E122" i="48"/>
  <c r="E121" i="48"/>
  <c r="E120" i="48"/>
  <c r="E119" i="48"/>
  <c r="E118" i="48"/>
  <c r="E117" i="48"/>
  <c r="E116" i="48"/>
  <c r="E115" i="48"/>
  <c r="E114" i="48"/>
  <c r="E113" i="48"/>
  <c r="E112" i="48"/>
  <c r="E111" i="48"/>
  <c r="E110" i="48"/>
  <c r="E109" i="48"/>
  <c r="E108" i="48"/>
  <c r="E107" i="48"/>
  <c r="D106" i="48"/>
  <c r="E106" i="48" s="1"/>
  <c r="C106" i="48"/>
  <c r="E105" i="48"/>
  <c r="D104" i="48"/>
  <c r="E104" i="48" s="1"/>
  <c r="C104" i="48"/>
  <c r="E103" i="48"/>
  <c r="E102" i="48"/>
  <c r="E101" i="48"/>
  <c r="E100" i="48"/>
  <c r="E99" i="48"/>
  <c r="E98" i="48"/>
  <c r="E97" i="48"/>
  <c r="E96" i="48"/>
  <c r="E95" i="48"/>
  <c r="E94" i="48"/>
  <c r="E93" i="48"/>
  <c r="E92" i="48"/>
  <c r="E91" i="48"/>
  <c r="E90" i="48"/>
  <c r="E89" i="48"/>
  <c r="E88" i="48"/>
  <c r="E87" i="48"/>
  <c r="E86" i="48"/>
  <c r="E85" i="48"/>
  <c r="E84" i="48"/>
  <c r="G83" i="48"/>
  <c r="E83" i="48"/>
  <c r="D82" i="48"/>
  <c r="D80" i="48" s="1"/>
  <c r="E81" i="48"/>
  <c r="E79" i="48"/>
  <c r="E78" i="48"/>
  <c r="E77" i="48"/>
  <c r="E76" i="48"/>
  <c r="E75" i="48"/>
  <c r="E74" i="48"/>
  <c r="E73" i="48"/>
  <c r="E72" i="48"/>
  <c r="E71" i="48"/>
  <c r="E70" i="48"/>
  <c r="E6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/>
  <c r="D52" i="48"/>
  <c r="E52" i="48" s="1"/>
  <c r="C52" i="48"/>
  <c r="E51" i="48"/>
  <c r="E50" i="48"/>
  <c r="E49" i="48"/>
  <c r="E48" i="48"/>
  <c r="E47" i="48"/>
  <c r="E46" i="48"/>
  <c r="E45" i="48"/>
  <c r="E44" i="48"/>
  <c r="E43" i="48"/>
  <c r="E42" i="48"/>
  <c r="E41" i="48"/>
  <c r="E40" i="48"/>
  <c r="E39" i="48"/>
  <c r="E38" i="48"/>
  <c r="E37" i="48"/>
  <c r="E36" i="48"/>
  <c r="E35" i="48"/>
  <c r="E34" i="48"/>
  <c r="E33" i="48"/>
  <c r="E32" i="48"/>
  <c r="E31" i="48"/>
  <c r="E30" i="48"/>
  <c r="E29" i="48"/>
  <c r="E28" i="48"/>
  <c r="E27" i="48"/>
  <c r="E26" i="48"/>
  <c r="C25" i="48"/>
  <c r="E24" i="48"/>
  <c r="E23" i="48"/>
  <c r="E21" i="48"/>
  <c r="E20" i="48"/>
  <c r="E19" i="48"/>
  <c r="E18" i="48"/>
  <c r="E17" i="48"/>
  <c r="E16" i="48"/>
  <c r="D15" i="48"/>
  <c r="C15" i="48"/>
  <c r="E14" i="48"/>
  <c r="E13" i="48"/>
  <c r="E12" i="48"/>
  <c r="E11" i="48"/>
  <c r="E10" i="48"/>
  <c r="E9" i="48"/>
  <c r="E8" i="48"/>
  <c r="D7" i="48"/>
  <c r="C7" i="48"/>
  <c r="C4" i="48" s="1"/>
  <c r="C22" i="48" s="1"/>
  <c r="E6" i="48"/>
  <c r="E5" i="48"/>
  <c r="D4" i="48"/>
  <c r="D405" i="49" l="1"/>
  <c r="E131" i="49"/>
  <c r="D22" i="48"/>
  <c r="E379" i="48"/>
  <c r="E375" i="48"/>
  <c r="E355" i="48"/>
  <c r="E322" i="48"/>
  <c r="E307" i="48"/>
  <c r="D241" i="48"/>
  <c r="E287" i="48"/>
  <c r="E254" i="48"/>
  <c r="C241" i="48"/>
  <c r="E208" i="48"/>
  <c r="E182" i="48"/>
  <c r="C175" i="48"/>
  <c r="E173" i="48"/>
  <c r="C132" i="48"/>
  <c r="E147" i="48"/>
  <c r="C125" i="48"/>
  <c r="G130" i="48" s="1"/>
  <c r="E80" i="48"/>
  <c r="D25" i="48"/>
  <c r="D125" i="48" s="1"/>
  <c r="E15" i="48"/>
  <c r="E7" i="48"/>
  <c r="E22" i="48"/>
  <c r="C207" i="48"/>
  <c r="D377" i="48"/>
  <c r="E377" i="48" s="1"/>
  <c r="E4" i="48"/>
  <c r="E82" i="48"/>
  <c r="D132" i="48"/>
  <c r="D207" i="48"/>
  <c r="E207" i="48" s="1"/>
  <c r="D167" i="48"/>
  <c r="E167" i="48" s="1"/>
  <c r="C340" i="48"/>
  <c r="E340" i="48" s="1"/>
  <c r="D25" i="47"/>
  <c r="D130" i="48" l="1"/>
  <c r="E241" i="48"/>
  <c r="C131" i="48"/>
  <c r="C130" i="48"/>
  <c r="E25" i="48"/>
  <c r="E125" i="48"/>
  <c r="H130" i="48"/>
  <c r="G132" i="48"/>
  <c r="D175" i="48"/>
  <c r="E188" i="48"/>
  <c r="E132" i="48"/>
  <c r="D147" i="47"/>
  <c r="E130" i="48" l="1"/>
  <c r="E175" i="48"/>
  <c r="D131" i="48"/>
  <c r="H132" i="48"/>
  <c r="C386" i="48"/>
  <c r="D389" i="47"/>
  <c r="C389" i="47"/>
  <c r="E385" i="47"/>
  <c r="E384" i="47"/>
  <c r="E383" i="47"/>
  <c r="E382" i="47"/>
  <c r="E381" i="47"/>
  <c r="E380" i="47"/>
  <c r="D379" i="47"/>
  <c r="E379" i="47" s="1"/>
  <c r="C379" i="47"/>
  <c r="C377" i="47" s="1"/>
  <c r="E378" i="47"/>
  <c r="D377" i="47"/>
  <c r="E377" i="47" s="1"/>
  <c r="E376" i="47"/>
  <c r="D375" i="47"/>
  <c r="E375" i="47" s="1"/>
  <c r="C375" i="47"/>
  <c r="E374" i="47"/>
  <c r="E373" i="47"/>
  <c r="E372" i="47"/>
  <c r="E371" i="47"/>
  <c r="E370" i="47"/>
  <c r="E369" i="47"/>
  <c r="E368" i="47"/>
  <c r="E367" i="47"/>
  <c r="D367" i="47"/>
  <c r="C367" i="47"/>
  <c r="E366" i="47"/>
  <c r="E365" i="47"/>
  <c r="E364" i="47"/>
  <c r="E363" i="47"/>
  <c r="D362" i="47"/>
  <c r="E362" i="47" s="1"/>
  <c r="C362" i="47"/>
  <c r="E361" i="47"/>
  <c r="E360" i="47"/>
  <c r="E359" i="47"/>
  <c r="E358" i="47"/>
  <c r="E357" i="47"/>
  <c r="E356" i="47"/>
  <c r="D355" i="47"/>
  <c r="C355" i="47"/>
  <c r="E354" i="47"/>
  <c r="E353" i="47"/>
  <c r="E352" i="47"/>
  <c r="E351" i="47"/>
  <c r="E349" i="47"/>
  <c r="E348" i="47"/>
  <c r="E347" i="47"/>
  <c r="D346" i="47"/>
  <c r="E346" i="47" s="1"/>
  <c r="C346" i="47"/>
  <c r="E345" i="47"/>
  <c r="E344" i="47"/>
  <c r="D343" i="47"/>
  <c r="E343" i="47" s="1"/>
  <c r="C343" i="47"/>
  <c r="E342" i="47"/>
  <c r="D341" i="47"/>
  <c r="C341" i="47"/>
  <c r="E339" i="47"/>
  <c r="E338" i="47"/>
  <c r="E337" i="47"/>
  <c r="E336" i="47"/>
  <c r="E335" i="47"/>
  <c r="E334" i="47"/>
  <c r="E333" i="47"/>
  <c r="E332" i="47"/>
  <c r="E331" i="47"/>
  <c r="E330" i="47"/>
  <c r="E329" i="47"/>
  <c r="E328" i="47"/>
  <c r="E327" i="47"/>
  <c r="D326" i="47"/>
  <c r="C326" i="47"/>
  <c r="E325" i="47"/>
  <c r="E324" i="47"/>
  <c r="D323" i="47"/>
  <c r="E323" i="47" s="1"/>
  <c r="C323" i="47"/>
  <c r="C322" i="47"/>
  <c r="E321" i="47"/>
  <c r="E320" i="47"/>
  <c r="E319" i="47"/>
  <c r="E318" i="47"/>
  <c r="E317" i="47"/>
  <c r="E316" i="47"/>
  <c r="E315" i="47"/>
  <c r="E314" i="47"/>
  <c r="E312" i="47"/>
  <c r="E311" i="47"/>
  <c r="E310" i="47"/>
  <c r="E309" i="47"/>
  <c r="E308" i="47"/>
  <c r="D307" i="47"/>
  <c r="E307" i="47" s="1"/>
  <c r="C307" i="47"/>
  <c r="E306" i="47"/>
  <c r="E305" i="47"/>
  <c r="E304" i="47"/>
  <c r="E303" i="47"/>
  <c r="E302" i="47"/>
  <c r="E301" i="47"/>
  <c r="E300" i="47"/>
  <c r="D299" i="47"/>
  <c r="E299" i="47" s="1"/>
  <c r="C299" i="47"/>
  <c r="E298" i="47"/>
  <c r="E297" i="47"/>
  <c r="E296" i="47"/>
  <c r="E295" i="47"/>
  <c r="E294" i="47"/>
  <c r="E293" i="47"/>
  <c r="E292" i="47"/>
  <c r="E291" i="47"/>
  <c r="E290" i="47"/>
  <c r="E289" i="47"/>
  <c r="E288" i="47"/>
  <c r="D287" i="47"/>
  <c r="C287" i="47"/>
  <c r="E286" i="47"/>
  <c r="E285" i="47"/>
  <c r="E284" i="47"/>
  <c r="E283" i="47"/>
  <c r="E282" i="47"/>
  <c r="E281" i="47"/>
  <c r="E280" i="47"/>
  <c r="E279" i="47"/>
  <c r="E278" i="47"/>
  <c r="C278" i="47"/>
  <c r="E277" i="47"/>
  <c r="E276" i="47"/>
  <c r="E275" i="47"/>
  <c r="E274" i="47"/>
  <c r="E273" i="47"/>
  <c r="E272" i="47"/>
  <c r="E271" i="47"/>
  <c r="E270" i="47"/>
  <c r="E269" i="47"/>
  <c r="E268" i="47"/>
  <c r="E267" i="47"/>
  <c r="E266" i="47"/>
  <c r="E265" i="47"/>
  <c r="E264" i="47"/>
  <c r="E263" i="47"/>
  <c r="E262" i="47"/>
  <c r="E261" i="47"/>
  <c r="E260" i="47"/>
  <c r="E259" i="47"/>
  <c r="E257" i="47"/>
  <c r="E256" i="47"/>
  <c r="E255" i="47"/>
  <c r="D254" i="47"/>
  <c r="C254" i="47"/>
  <c r="E253" i="47"/>
  <c r="E252" i="47"/>
  <c r="E251" i="47"/>
  <c r="E250" i="47"/>
  <c r="E249" i="47"/>
  <c r="E248" i="47"/>
  <c r="E247" i="47"/>
  <c r="E246" i="47"/>
  <c r="E245" i="47"/>
  <c r="E244" i="47"/>
  <c r="E243" i="47"/>
  <c r="D242" i="47"/>
  <c r="E242" i="47" s="1"/>
  <c r="C242" i="47"/>
  <c r="E240" i="47"/>
  <c r="E239" i="47"/>
  <c r="D238" i="47"/>
  <c r="E238" i="47" s="1"/>
  <c r="C238" i="47"/>
  <c r="E237" i="47"/>
  <c r="E236" i="47"/>
  <c r="E235" i="47"/>
  <c r="E234" i="47"/>
  <c r="E233" i="47"/>
  <c r="E232" i="47"/>
  <c r="E231" i="47"/>
  <c r="E230" i="47"/>
  <c r="D229" i="47"/>
  <c r="E229" i="47" s="1"/>
  <c r="C229" i="47"/>
  <c r="E228" i="47"/>
  <c r="E227" i="47"/>
  <c r="E226" i="47"/>
  <c r="E225" i="47"/>
  <c r="E224" i="47"/>
  <c r="E223" i="47"/>
  <c r="E222" i="47"/>
  <c r="D221" i="47"/>
  <c r="D217" i="47" s="1"/>
  <c r="C221" i="47"/>
  <c r="E220" i="47"/>
  <c r="E219" i="47"/>
  <c r="E218" i="47"/>
  <c r="C217" i="47"/>
  <c r="E216" i="47"/>
  <c r="E215" i="47"/>
  <c r="E214" i="47"/>
  <c r="E213" i="47"/>
  <c r="E212" i="47"/>
  <c r="E211" i="47"/>
  <c r="E210" i="47"/>
  <c r="E209" i="47"/>
  <c r="D208" i="47"/>
  <c r="E208" i="47" s="1"/>
  <c r="C208" i="47"/>
  <c r="C207" i="47" s="1"/>
  <c r="E206" i="47"/>
  <c r="E205" i="47"/>
  <c r="E204" i="47"/>
  <c r="E203" i="47"/>
  <c r="E202" i="47"/>
  <c r="D201" i="47"/>
  <c r="E201" i="47" s="1"/>
  <c r="C201" i="47"/>
  <c r="E200" i="47"/>
  <c r="E199" i="47"/>
  <c r="E198" i="47"/>
  <c r="E197" i="47"/>
  <c r="D196" i="47"/>
  <c r="C196" i="47"/>
  <c r="E195" i="47"/>
  <c r="E194" i="47"/>
  <c r="C193" i="47"/>
  <c r="E192" i="47"/>
  <c r="E191" i="47"/>
  <c r="E190" i="47"/>
  <c r="D189" i="47"/>
  <c r="D188" i="47" s="1"/>
  <c r="C189" i="47"/>
  <c r="E187" i="47"/>
  <c r="E186" i="47"/>
  <c r="E185" i="47"/>
  <c r="E184" i="47"/>
  <c r="E183" i="47"/>
  <c r="D182" i="47"/>
  <c r="E182" i="47" s="1"/>
  <c r="C182" i="47"/>
  <c r="E181" i="47"/>
  <c r="E180" i="47"/>
  <c r="D180" i="47"/>
  <c r="C180" i="47"/>
  <c r="E179" i="47"/>
  <c r="E178" i="47"/>
  <c r="D178" i="47"/>
  <c r="C178" i="47"/>
  <c r="E177" i="47"/>
  <c r="E176" i="47"/>
  <c r="C176" i="47"/>
  <c r="E174" i="47"/>
  <c r="D173" i="47"/>
  <c r="C173" i="47"/>
  <c r="E173" i="47" s="1"/>
  <c r="E172" i="47"/>
  <c r="E171" i="47"/>
  <c r="E170" i="47"/>
  <c r="E169" i="47"/>
  <c r="D168" i="47"/>
  <c r="E168" i="47" s="1"/>
  <c r="C168" i="47"/>
  <c r="C167" i="47"/>
  <c r="E166" i="47"/>
  <c r="E165" i="47"/>
  <c r="D165" i="47"/>
  <c r="C165" i="47"/>
  <c r="E164" i="47"/>
  <c r="E163" i="47"/>
  <c r="E162" i="47"/>
  <c r="E161" i="47"/>
  <c r="E160" i="47"/>
  <c r="E159" i="47"/>
  <c r="E158" i="47"/>
  <c r="E157" i="47"/>
  <c r="E156" i="47"/>
  <c r="E155" i="47"/>
  <c r="E154" i="47"/>
  <c r="E153" i="47"/>
  <c r="E152" i="47"/>
  <c r="E151" i="47"/>
  <c r="E150" i="47"/>
  <c r="E149" i="47"/>
  <c r="E148" i="47"/>
  <c r="C147" i="47"/>
  <c r="E146" i="47"/>
  <c r="E145" i="47"/>
  <c r="E144" i="47"/>
  <c r="E143" i="47"/>
  <c r="E142" i="47"/>
  <c r="E141" i="47"/>
  <c r="E140" i="47"/>
  <c r="E139" i="47"/>
  <c r="E138" i="47"/>
  <c r="E137" i="47"/>
  <c r="E136" i="47"/>
  <c r="D135" i="47"/>
  <c r="C135" i="47"/>
  <c r="E134" i="47"/>
  <c r="E133" i="47"/>
  <c r="E124" i="47"/>
  <c r="E123" i="47"/>
  <c r="E122" i="47"/>
  <c r="E121" i="47"/>
  <c r="E120" i="47"/>
  <c r="E119" i="47"/>
  <c r="E118" i="47"/>
  <c r="E117" i="47"/>
  <c r="E116" i="47"/>
  <c r="E115" i="47"/>
  <c r="E114" i="47"/>
  <c r="E113" i="47"/>
  <c r="E112" i="47"/>
  <c r="E111" i="47"/>
  <c r="E110" i="47"/>
  <c r="E109" i="47"/>
  <c r="E108" i="47"/>
  <c r="E107" i="47"/>
  <c r="D106" i="47"/>
  <c r="E106" i="47" s="1"/>
  <c r="C106" i="47"/>
  <c r="E105" i="47"/>
  <c r="D104" i="47"/>
  <c r="E104" i="47" s="1"/>
  <c r="C104" i="47"/>
  <c r="E103" i="47"/>
  <c r="E102" i="47"/>
  <c r="E101" i="47"/>
  <c r="E100" i="47"/>
  <c r="E99" i="47"/>
  <c r="E98" i="47"/>
  <c r="E97" i="47"/>
  <c r="E96" i="47"/>
  <c r="E95" i="47"/>
  <c r="E94" i="47"/>
  <c r="E93" i="47"/>
  <c r="E92" i="47"/>
  <c r="E91" i="47"/>
  <c r="E90" i="47"/>
  <c r="E89" i="47"/>
  <c r="E88" i="47"/>
  <c r="E87" i="47"/>
  <c r="E86" i="47"/>
  <c r="E85" i="47"/>
  <c r="E84" i="47"/>
  <c r="G83" i="47"/>
  <c r="E83" i="47"/>
  <c r="D82" i="47"/>
  <c r="C82" i="47"/>
  <c r="C80" i="47" s="1"/>
  <c r="E81" i="47"/>
  <c r="E79" i="47"/>
  <c r="E78" i="47"/>
  <c r="E77" i="47"/>
  <c r="E76" i="47"/>
  <c r="E75" i="47"/>
  <c r="E74" i="47"/>
  <c r="E73" i="47"/>
  <c r="E72" i="47"/>
  <c r="E71" i="47"/>
  <c r="E70" i="47"/>
  <c r="E69" i="47"/>
  <c r="E68" i="47"/>
  <c r="E67" i="47"/>
  <c r="E66" i="47"/>
  <c r="E65" i="47"/>
  <c r="E64" i="47"/>
  <c r="E63" i="47"/>
  <c r="E62" i="47"/>
  <c r="E61" i="47"/>
  <c r="E60" i="47"/>
  <c r="E59" i="47"/>
  <c r="E58" i="47"/>
  <c r="E57" i="47"/>
  <c r="E56" i="47"/>
  <c r="E55" i="47"/>
  <c r="E54" i="47"/>
  <c r="E53" i="47"/>
  <c r="D52" i="47"/>
  <c r="C52" i="47"/>
  <c r="E51" i="47"/>
  <c r="E50" i="47"/>
  <c r="E49" i="47"/>
  <c r="E48" i="47"/>
  <c r="E47" i="47"/>
  <c r="E46" i="47"/>
  <c r="E45" i="47"/>
  <c r="E44" i="47"/>
  <c r="E43" i="47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E29" i="47"/>
  <c r="E28" i="47"/>
  <c r="E27" i="47"/>
  <c r="E26" i="47"/>
  <c r="C25" i="47"/>
  <c r="C125" i="47" s="1"/>
  <c r="G130" i="47" s="1"/>
  <c r="E24" i="47"/>
  <c r="E23" i="47"/>
  <c r="E21" i="47"/>
  <c r="E20" i="47"/>
  <c r="E19" i="47"/>
  <c r="E18" i="47"/>
  <c r="E17" i="47"/>
  <c r="E16" i="47"/>
  <c r="D15" i="47"/>
  <c r="E15" i="47" s="1"/>
  <c r="C15" i="47"/>
  <c r="E14" i="47"/>
  <c r="E13" i="47"/>
  <c r="E12" i="47"/>
  <c r="E11" i="47"/>
  <c r="E10" i="47"/>
  <c r="E9" i="47"/>
  <c r="E8" i="47"/>
  <c r="D7" i="47"/>
  <c r="E7" i="47" s="1"/>
  <c r="C7" i="47"/>
  <c r="E6" i="47"/>
  <c r="E5" i="47"/>
  <c r="C4" i="47"/>
  <c r="C22" i="47" s="1"/>
  <c r="E131" i="48" l="1"/>
  <c r="D386" i="48"/>
  <c r="E355" i="47"/>
  <c r="C340" i="47"/>
  <c r="E341" i="47"/>
  <c r="E326" i="47"/>
  <c r="E287" i="47"/>
  <c r="C241" i="47"/>
  <c r="E254" i="47"/>
  <c r="E221" i="47"/>
  <c r="E189" i="47"/>
  <c r="C188" i="47"/>
  <c r="C175" i="47" s="1"/>
  <c r="D167" i="47"/>
  <c r="E167" i="47" s="1"/>
  <c r="D132" i="47"/>
  <c r="E147" i="47"/>
  <c r="E135" i="47"/>
  <c r="E82" i="47"/>
  <c r="D80" i="47"/>
  <c r="D125" i="47" s="1"/>
  <c r="C130" i="47"/>
  <c r="E52" i="47"/>
  <c r="D4" i="47"/>
  <c r="E4" i="47" s="1"/>
  <c r="E188" i="47"/>
  <c r="D207" i="47"/>
  <c r="E207" i="47" s="1"/>
  <c r="E217" i="47"/>
  <c r="D175" i="47"/>
  <c r="C132" i="47"/>
  <c r="E193" i="47"/>
  <c r="D241" i="47"/>
  <c r="E241" i="47" s="1"/>
  <c r="D322" i="47"/>
  <c r="E322" i="47" s="1"/>
  <c r="D340" i="47"/>
  <c r="E340" i="47" s="1"/>
  <c r="E25" i="47"/>
  <c r="E125" i="47" l="1"/>
  <c r="D130" i="47"/>
  <c r="E80" i="47"/>
  <c r="H130" i="47"/>
  <c r="D22" i="47"/>
  <c r="E22" i="47" s="1"/>
  <c r="G132" i="47"/>
  <c r="C131" i="47"/>
  <c r="C386" i="47" s="1"/>
  <c r="E132" i="47"/>
  <c r="H132" i="47"/>
  <c r="D131" i="47"/>
  <c r="E175" i="47"/>
  <c r="E131" i="47" l="1"/>
  <c r="E130" i="47"/>
  <c r="D386" i="47"/>
</calcChain>
</file>

<file path=xl/comments1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223.141.038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223.113.015-.45485714,62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АС + деньги в пути 1532,8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136                         223.133.024                   123.133.024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136                  223.133.003             123.133.003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036                             223.104.006             123.104.006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136 223.133.026   123.133.026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131 123.112.015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131 221.801.110       121.801.110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223.104.005  124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
221.253.007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
223.124.006  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124               223.104.061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105                         223.142.010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136                          223.105.072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136                    223.101.001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194                  221.127.037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130 223.146.122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181   131.720.071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136  232.403.047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232.760.075    023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232.704.066   023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232750.074   205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232.740.073    205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232.741.221   023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023 132.410.053 232.410.053 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124                          131.702.064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232.770.076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143.111.088 - 374,00712    242.111.087 -948,79288 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242.130.077  023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242.119.002-723,600  143.119.002 -17367,000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131 242.131099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136 142.111.015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77360,74283
</t>
        </r>
      </text>
    </comment>
    <comment ref="B15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C1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34249,395
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4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31814,450
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69870,95020</t>
        </r>
      </text>
    </comment>
    <comment ref="B18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софин.-80,810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</t>
        </r>
      </text>
    </comment>
    <comment ref="B1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C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232.410.056
232.410.053</t>
        </r>
      </text>
    </comment>
    <comment ref="B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</t>
        </r>
      </text>
    </comment>
    <comment ref="B2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812 244        223.124.006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C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</t>
        </r>
      </text>
    </comment>
    <comment ref="B2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</t>
        </r>
      </text>
    </comment>
    <comment ref="B2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5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142.111.015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510Е151690 (123.133.024+223.133.024) + софин 510E1S1690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232.410.055   5100270849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8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2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2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2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
</t>
        </r>
      </text>
    </comment>
    <comment ref="B2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297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0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3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0300070340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123/112/019 +223/112/011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8800051350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01.21.12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2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223.141.038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223.113.015-.45485714,62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АС + деньги в пути 1532,8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136                         223.133.024                   123.133.024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136                  223.133.003             123.133.003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036                             223.104.006             123.104.006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136 223.133.026   123.133.026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131 123.112.015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131 221.801.110       121.801.110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223.104.005  124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
221.253.007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
223.124.006  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124               223.104.061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105                         223.142.010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136                          223.105.072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136                    223.101.001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194                  221.127.037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130 223.146.122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181   131.720.071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136  232.403.047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232.760.075    023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232.704.066   023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232750.074   205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232.740.073    205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232.741.221   023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023 132.410.053 232.410.053 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124                          131.702.064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232.770.076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143.111.088 - 374,00712    242.111.087 -948,79288 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242.130.077  023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242.119.002-723,600  143.119.002 -17367,000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131 242.131099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136 142.111.015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77360,74283
</t>
        </r>
      </text>
    </comment>
    <comment ref="B15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C1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34249,395
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4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31814,450
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69870,95020</t>
        </r>
      </text>
    </comment>
    <comment ref="B18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софин.-80,810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1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C20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51836,25756</t>
        </r>
      </text>
    </comment>
    <comment ref="B2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232.410.056
232.410.053</t>
        </r>
      </text>
    </comment>
    <comment ref="D2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</t>
        </r>
      </text>
    </comment>
    <comment ref="B2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812 244        223.124.006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C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</t>
        </r>
      </text>
    </comment>
    <comment ref="B2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</t>
        </r>
      </text>
    </comment>
    <comment ref="B2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5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142.111.015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510Е151690 (123.133.024+223.133.024) + софин 510E1S1690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232.410.055   5100270849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8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2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2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2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
</t>
        </r>
      </text>
    </comment>
    <comment ref="B2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297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0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3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0300070340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123/112/019 +223/112/011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8800051350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01.21.12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3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 5001170690 811 245 01.22.01 21-70760-00000-00000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 2000070760 522 251 01.22.10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21-55760-00000-00006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21-53040-00000-00000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21-52430-00000-00000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                  21-55760-00000-00001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C1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98607,2475
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</t>
        </r>
      </text>
    </comment>
    <comment ref="B1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5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софин.-131,100</t>
        </r>
      </text>
    </comment>
    <comment ref="B1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C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51836,25756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3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01/22/17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C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6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3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0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5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B3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3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4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инвертировать21-55760-00000-00005   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7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2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sharedStrings.xml><?xml version="1.0" encoding="utf-8"?>
<sst xmlns="http://schemas.openxmlformats.org/spreadsheetml/2006/main" count="1780" uniqueCount="435">
  <si>
    <t>Р,пр</t>
  </si>
  <si>
    <t>Наименование вида дохода</t>
  </si>
  <si>
    <t>Субсидии</t>
  </si>
  <si>
    <t>Прочие субсидии</t>
  </si>
  <si>
    <t>Субвенции</t>
  </si>
  <si>
    <t>Прочие субвенции</t>
  </si>
  <si>
    <t>ИТОГО безвозмездные поступления</t>
  </si>
  <si>
    <t>РАСХОДЫ</t>
  </si>
  <si>
    <t>01</t>
  </si>
  <si>
    <t>Общегосударственные вопросы</t>
  </si>
  <si>
    <t>0102</t>
  </si>
  <si>
    <t>Функционирование высшего должностного лица органа местного самоуправления</t>
  </si>
  <si>
    <t>0103</t>
  </si>
  <si>
    <t>Функционирование законодательных (представительных) органов местного самоуправления</t>
  </si>
  <si>
    <t>0104</t>
  </si>
  <si>
    <t>администрация района</t>
  </si>
  <si>
    <t>0106</t>
  </si>
  <si>
    <t>0107</t>
  </si>
  <si>
    <t>Проведение выборов</t>
  </si>
  <si>
    <t xml:space="preserve">0111 </t>
  </si>
  <si>
    <t>Резервный фонд</t>
  </si>
  <si>
    <t>0113</t>
  </si>
  <si>
    <t>Обеспечение выполнения муниципальным образованием общегосударственных функций, связанных с исполнением судебных решений</t>
  </si>
  <si>
    <t>02</t>
  </si>
  <si>
    <t>Национальная оборона</t>
  </si>
  <si>
    <t>0203</t>
  </si>
  <si>
    <t>03</t>
  </si>
  <si>
    <t>Национальная безопасность и правоохранительная деятельность</t>
  </si>
  <si>
    <t>0309</t>
  </si>
  <si>
    <t>04</t>
  </si>
  <si>
    <t>Национальная экономика</t>
  </si>
  <si>
    <t>0405</t>
  </si>
  <si>
    <t xml:space="preserve">Сельское хозяйство </t>
  </si>
  <si>
    <t>0408</t>
  </si>
  <si>
    <t xml:space="preserve">Транспорт </t>
  </si>
  <si>
    <t>0409</t>
  </si>
  <si>
    <t>Дорожное хозяйство</t>
  </si>
  <si>
    <t>0412</t>
  </si>
  <si>
    <t>05</t>
  </si>
  <si>
    <t>Жилищно-коммунальное хоз-во</t>
  </si>
  <si>
    <t>0501</t>
  </si>
  <si>
    <t>Жилищное хозяйство</t>
  </si>
  <si>
    <t>0502</t>
  </si>
  <si>
    <t>Коммунальное хозяйство</t>
  </si>
  <si>
    <t>06</t>
  </si>
  <si>
    <t>Охрана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</si>
  <si>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</si>
  <si>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</si>
  <si>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</si>
  <si>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</si>
  <si>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</si>
  <si>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</si>
  <si>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</si>
  <si>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</si>
  <si>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</si>
  <si>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</t>
  </si>
  <si>
    <t>Культура,  кинематография и средства массовой информации</t>
  </si>
  <si>
    <t>Социальная политика</t>
  </si>
  <si>
    <t>1001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</si>
  <si>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</si>
  <si>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</si>
  <si>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</si>
  <si>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>1004</t>
  </si>
  <si>
    <t>Охрана семьи и детства</t>
  </si>
  <si>
    <t>1006</t>
  </si>
  <si>
    <t xml:space="preserve">Другие вопросы в области соц.политки </t>
  </si>
  <si>
    <t>1102</t>
  </si>
  <si>
    <t>Физкультура и спорт</t>
  </si>
  <si>
    <t>1300</t>
  </si>
  <si>
    <t>Обслуживание муниц долга</t>
  </si>
  <si>
    <t>1301</t>
  </si>
  <si>
    <t>1400</t>
  </si>
  <si>
    <t xml:space="preserve">Межбюджетные трансферты </t>
  </si>
  <si>
    <t>1401</t>
  </si>
  <si>
    <t>Дефицит, профицит</t>
  </si>
  <si>
    <t>в том числе  средства ОБ для МО</t>
  </si>
  <si>
    <t>в том числе  средства ОБ для МР</t>
  </si>
  <si>
    <t>МЦП "Развитие газификации Тогучинского района Новосибирской области на 2014-2016 годы"</t>
  </si>
  <si>
    <t>-дома культуры</t>
  </si>
  <si>
    <t>-библиотеки</t>
  </si>
  <si>
    <t>Субвенции на осуществление первичного воинского учета на территориях, где отсутствуют военные коммисариаты</t>
  </si>
  <si>
    <t>Субвенции на образование и организацию деятельности комиссий по делам несовршеннолетних и защите их прав</t>
  </si>
  <si>
    <t>Субвенции для осуществления отдельных госполномочий НСО по обеспечению социального обслуживания отдельных категорий граждан</t>
  </si>
  <si>
    <t>Субвенции на организацию и осуществление деятельности по опеке и попечительству</t>
  </si>
  <si>
    <t>Субвенции на осуществление отдельных госполномочий НСО по решению вопросов в сфере административных правонарушений</t>
  </si>
  <si>
    <t>Субвенции на осуществление отдельных госполномочий НСО по сбору информации от поселений, входящих в МР, необходимой для ведения регистра муниципальных нормативных правовых актов НСО</t>
  </si>
  <si>
    <t>Субвенции на  осуществление уведомительной регистрации коллективных договоров, территориальных соглашениц и территориальных отраслевых (межотраслевых) соглашений</t>
  </si>
  <si>
    <t>Субвенции на софинансирование расходов на обеспечение предоставления жилых помещени й детям-сиротам и детям, оставшимся без попечения родителей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</si>
  <si>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</si>
  <si>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обеспечением жильем отдельных категорий граждан, установленных ФЗ от 12.01.1995 №5-ФЗ "О ветеранах" и от 24.11.1995 № 181-ФЗ "О социальной защите инвалидов в РФ"</t>
  </si>
  <si>
    <t>Субвенции на осуществление отдельных госполномочий НСО по расчету и предоставлению дотаций бюджетам поселений</t>
  </si>
  <si>
    <t>Иные межбюджетные трансферты</t>
  </si>
  <si>
    <t>Акцизы</t>
  </si>
  <si>
    <t>Субвенции местным бюджетам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</si>
  <si>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</si>
  <si>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ДОХОДЫ</t>
  </si>
  <si>
    <t>в т.ч. средства ОБ</t>
  </si>
  <si>
    <t>в т.ч. средства МР</t>
  </si>
  <si>
    <t>софинансирование МР</t>
  </si>
  <si>
    <t>дорожный фонд Тогучинского района</t>
  </si>
  <si>
    <t>МЦП "Культура Тогучинского района на 2012-2016 годы»</t>
  </si>
  <si>
    <t>мероприятия в области образования</t>
  </si>
  <si>
    <t>пособия на содержание детей в приемных семьях</t>
  </si>
  <si>
    <t>оплата труда приемных родителей</t>
  </si>
  <si>
    <t>пособия на содержание детей в семье опекуна</t>
  </si>
  <si>
    <t>Реализация наказов избирателей</t>
  </si>
  <si>
    <t xml:space="preserve">Предупреждение и ликвидация ЧС </t>
  </si>
  <si>
    <t>мероприятия по ГО и ЧС</t>
  </si>
  <si>
    <t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</si>
  <si>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реализация мероприятий по строительству и реконструкции объектов образования НСО (строительство Горновской СОШ)</t>
  </si>
  <si>
    <t>строительство ТСОШ 3 (МР)</t>
  </si>
  <si>
    <t>Субсидии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</si>
  <si>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>Субвенции на обеспечением жильем отдельных категорий граждан, установленных ФЗ от 12.01.1995 №5-ФЗ "О ветеранах" , в соответствии с Указом Президента РФ от 07.05.2008 №714 "Об обеспечении жильем ветеранов ВОВ 1941-1945 годов"</t>
  </si>
  <si>
    <t>Прочие безвозмездные поступления</t>
  </si>
  <si>
    <t>предоставления жилых помещений детям-сиротам и детям, оставшимся без попечения родителей, лица из их числа по договорам найма специализированных жилых помещений за счет средств федерального бюджета</t>
  </si>
  <si>
    <t>строительство ТСОШ 3 (ОБ)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</si>
  <si>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</si>
  <si>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годы"(школы)</t>
  </si>
  <si>
    <t>Комплектование книжных фондов библиотек муниципальных образований и государственных библиотек городов Москвы и Санкт-Петербург</t>
  </si>
  <si>
    <t xml:space="preserve">Распределение субсидий на реализацию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</si>
  <si>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Факт</t>
  </si>
  <si>
    <t xml:space="preserve">реализация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</si>
  <si>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реализация мероприятий госпрограммы НСО "Развитие газификации территорий населенных пунктов Новосибирской области на 2012-2016 годы"</t>
  </si>
  <si>
    <t>реализация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годы"(дошкольное образование) кап.вложения</t>
  </si>
  <si>
    <t>План</t>
  </si>
  <si>
    <t>Возврат остатков субсидий и субвенций из бюджета МР</t>
  </si>
  <si>
    <t>в том числе для МР</t>
  </si>
  <si>
    <t>в том числе для МО</t>
  </si>
  <si>
    <t xml:space="preserve">реализация мероприятий по совершенствованию организации школьного питания в НСО </t>
  </si>
  <si>
    <t>ИМБТ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</si>
  <si>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Субвенции на социальную поддержку отдельных категорий детей, обучающихся в образовательных организациях</t>
  </si>
  <si>
    <t>Субсидии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</t>
  </si>
  <si>
    <t>Субвенции на реализацию основных общеобразовательных программ дошкольного образования в муниципальных общеобразовательных организациях</t>
  </si>
  <si>
    <t>Субвенции на реализацию основных общеобразовательных программ в муниципальных общеобразовательных организациях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</si>
  <si>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</si>
  <si>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ИМБТ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</si>
  <si>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Страхование кредита</t>
  </si>
  <si>
    <t>Обеспечение выполнения МО функций, связанных с исполнением судебных решений</t>
  </si>
  <si>
    <t>0410</t>
  </si>
  <si>
    <t>Связь и информатика</t>
  </si>
  <si>
    <t xml:space="preserve">Реализация мероприятий подпрограммы "Развитие информационно-телекоммуникационной инфраструктуры на территории НСО" государственной программы Новосибирской области "Развитие инфраструктуры информационного общества в Новосибирской области на 2015-2020 годы" </t>
  </si>
  <si>
    <t>Реализация основных общеобразовательных программ дошкольного образования в муниципальных образовательных организациях</t>
  </si>
  <si>
    <t>Социальная поддержка отдельных категорий детей, обущающихся в общеобразовательных организациях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</si>
  <si>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</si>
  <si>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2015-2021 годы" </t>
  </si>
  <si>
    <t>Муниципальная целевая программа "Программа мер по демографическому развитию Тогучинского района Новосибирской области на 2011-2025 годы"</t>
  </si>
  <si>
    <t>Реализация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</si>
  <si>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</si>
  <si>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</si>
  <si>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1403</t>
  </si>
  <si>
    <t>ЕДДС, служба 112</t>
  </si>
  <si>
    <t>Транспорт</t>
  </si>
  <si>
    <t>Мероприятия в области коммунального хозяйства</t>
  </si>
  <si>
    <t>0503</t>
  </si>
  <si>
    <t>Благоустройство</t>
  </si>
  <si>
    <t>Реализация мероприятий в рамках подпрограммы "Развитие дошкольного, общего и дополнительного образования детей" (строительство Горновской СШ)</t>
  </si>
  <si>
    <t>0703</t>
  </si>
  <si>
    <t>Дополнительное образование детей</t>
  </si>
  <si>
    <t>Учреждения по внешкольной работе с детьми</t>
  </si>
  <si>
    <t>Софинансирование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местного бюджета</t>
  </si>
  <si>
    <t>Реализация мероприятий муниципальной целевой программы "Обеспечение безопасности жизнедеятельности населения Тогучинского района Новосибирской области на 2016-2018 годы"</t>
  </si>
  <si>
    <t>Муниципальная целевая программа "Программа деятельности муниципального ресурсного центра выявления и поддержки одаренных детей и талантливой учащейся молодежи Тогучинского района на 2017-2020 годы"</t>
  </si>
  <si>
    <t>Мероприятия в сфере культуры, кинематографии</t>
  </si>
  <si>
    <t>Прочие межбюджетные трансферты общего характера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</si>
  <si>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</si>
  <si>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Распределение субсидий на комплектование книжных фондов муниципальных общедоступных библиотек в рамках государственной программы Новосибирской области "Культура Новосибирской области" на 2015 - 2020 годы"</t>
  </si>
  <si>
    <t>Субсидия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2015 - 2022 годах"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</si>
  <si>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2015 - 2021 годы" </t>
  </si>
  <si>
    <t>Субсидии на реализацию мероприятий 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2015 - 2025 годы" (строительство школы р.п.Горный)</t>
  </si>
  <si>
    <t>Субсидии на реализацию мероприятий по формированию комфортной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годах"( благоустройство общественных пространств)</t>
  </si>
  <si>
    <t xml:space="preserve">Субсидии 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</si>
  <si>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Субсидия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</si>
  <si>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Субсидии на реализацию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</si>
  <si>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 xml:space="preserve">Распределение субвенций на организацию проведения мероприятий по отлову и содержанию безнадзорных животных </t>
  </si>
  <si>
    <t>Другие общегосударственные вопросы</t>
  </si>
  <si>
    <t>Другие вопросы органов местного самоуправления</t>
  </si>
  <si>
    <t>Учреждение выполняющее административно-хозяйственные функции</t>
  </si>
  <si>
    <t>Реализация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</si>
  <si>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>Создание противопожарных минерализованных полос для защиты населенных пунктов, попадающих в зону риска возможного перехода природных пожаров</t>
  </si>
  <si>
    <t>Субсидии на реализацию мероприятий государственной программы Новосибирской области "Обеспечение безопасности жизнедеятельности населения Новосибирской области на период 2015 - 2020 годов"(создание противопожарных минерализованных полос для защиты населенных пунктов, попадающих в зону риска возможного перехода природных пожаров)</t>
  </si>
  <si>
    <t xml:space="preserve">Реализация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</si>
  <si>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</si>
  <si>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в т.ч. ОБ для МО</t>
  </si>
  <si>
    <t>ОБ для МР</t>
  </si>
  <si>
    <t>Прочие безвозмездные поступления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</si>
  <si>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 xml:space="preserve">Распределение субсидий  местным бюджетам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</si>
  <si>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 xml:space="preserve"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</si>
  <si>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2018-2020 годы"</t>
  </si>
  <si>
    <t>Мероприятия в области строительства, архитектуры и градостроительства</t>
  </si>
  <si>
    <t>Другие общегосударственные вопросы(ОТС,ГТРК, газета)</t>
  </si>
  <si>
    <t>Другие вопросы в области национальной экономики</t>
  </si>
  <si>
    <t>0310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</si>
  <si>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</si>
  <si>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Средства, передаваемые местным бюджетам из резервного фонда Правительства Новосибирской области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</si>
  <si>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</si>
  <si>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Субсидии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</si>
  <si>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</si>
  <si>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Субсидии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пунктов Новосибирской области)</t>
  </si>
  <si>
    <t>Субсидии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</si>
  <si>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</si>
  <si>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 xml:space="preserve">Субсидии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 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</si>
  <si>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</si>
  <si>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Субсидии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</si>
  <si>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</si>
  <si>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</si>
  <si>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 xml:space="preserve">Субсидии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</si>
  <si>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Субсидии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</si>
  <si>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обеспечение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</si>
  <si>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Субсидии местным бюджетам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</si>
  <si>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</si>
  <si>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Иные межбюджетные трансферты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специалистов, государственной программы Новосибирской области "Устойчивое развитие сельских территорий в Новосибирской области"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</si>
  <si>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</si>
  <si>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улучшению социального положения семей с детьми, по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</si>
  <si>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</si>
  <si>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 xml:space="preserve">Субсидии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</si>
  <si>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</si>
  <si>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</si>
  <si>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Образование и организация деятельности комиссий по делам несовершеннолетних и защите их прав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</si>
  <si>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</si>
  <si>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</si>
  <si>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</si>
  <si>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</si>
  <si>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Функционирование местных администраций</t>
  </si>
  <si>
    <t>Функционирование ревизионной комиссии</t>
  </si>
  <si>
    <t>Реализация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области», предоставляемых  в рамках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</si>
  <si>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Оценка недвижимости, признание прав и регулирование отношений по муниципальной собственности в части иного имущества</t>
  </si>
  <si>
    <t>Отдельные мероприятия в области автомобильного транспорта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</si>
  <si>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</si>
  <si>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Реализация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</si>
  <si>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</si>
  <si>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</si>
  <si>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</si>
  <si>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</si>
  <si>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""Развитие газификации Тогучинского района Новосибирской области"за счет средств областного бюджета, предоставляемой в рамках подпрограммы "Газификация" государственной программы Новосибирской области "Жилищно-коммунальное хозяйство Новосибирской области"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</si>
  <si>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</si>
  <si>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</si>
  <si>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</si>
  <si>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</si>
  <si>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</si>
  <si>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основных общеобразовательных программ в муниципальных общеобразовательных организациях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</si>
  <si>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</si>
  <si>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Социальная поддержка отдельных категорий детей, обучающихся в образовательных организациях</t>
  </si>
  <si>
    <t>Школы-детские сады, школы начальные, неполные средние и средние</t>
  </si>
  <si>
    <t>Детские дома</t>
  </si>
  <si>
    <t>Софинансирование расходов в рамках реализации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</si>
  <si>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</si>
  <si>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</si>
  <si>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"Молодежь Тогучинского района Новосибирской области на 2017-2019 годы"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</si>
  <si>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</si>
  <si>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</si>
  <si>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</si>
  <si>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</si>
  <si>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</si>
  <si>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</si>
  <si>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Учреждения, обеспечивающие предоставление услуг в сфере образования</t>
  </si>
  <si>
    <t>Реализация мероприятий муниципальной программы "Культура Тогучинского района Новосибирской области на 2017-2021 годы", предоставляемых на комплектование книжных фондов муниципальных общедоступных библиотек Новосибирской области в рамках государственной программы Новосибирской области "Культура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</si>
  <si>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</si>
  <si>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(повышение заработной платы)</t>
  </si>
  <si>
    <t>Доплаты к пенсиям, дополнительное пенсионное обеспечение</t>
  </si>
  <si>
    <t>Социальные выплаты Почетным гражданм Тогучинского района</t>
  </si>
  <si>
    <t xml:space="preserve">Обеспечение жильем отдельных категорий граждан, установленных Федеральным законом от 12.01.1995 года № 5-ФЗ "О ветеранах", в соответствии с Указом Президента РФ от 07.05.2008 года № 714 "Об обеспечении жильем ветеранов ВОВ 1941 - 1945 годов" 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</si>
  <si>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</si>
  <si>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</si>
  <si>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Субсидии отдельным общественным организациям</t>
  </si>
  <si>
    <t>Реализация мероприятий муниципальной программы "Развитие физической культуры и спорта в Тогучинском районе Новосибирской области на 2017-2019 годы"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</si>
  <si>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</si>
  <si>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Реализация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</si>
  <si>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Обслуживание муниципального долга</t>
  </si>
  <si>
    <t>Дотации на выравнивание бюджетной обеспеченности</t>
  </si>
  <si>
    <t>Софинансирование 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</si>
  <si>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государственной программы Новосибирской области "Культура Новосибирской области на 2015 - 2020 годы" ( на комплектование книжных фондов)</t>
  </si>
  <si>
    <t>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</si>
  <si>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</si>
  <si>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Софинансирование расходов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</si>
  <si>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</si>
  <si>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</si>
  <si>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</si>
  <si>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</si>
  <si>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Осуществление первичного воинского учета на территориях, где отсутствуют военные комиссариаты</t>
  </si>
  <si>
    <t>Реализация мероприятий по проектам развития территорий муниципальных образований Новосибирской области, основанным на местных инициативах, в рамках государственной программы Новосибирской области "Управление финансами в Новосибирской области"</t>
  </si>
  <si>
    <t>Молодежная политика</t>
  </si>
  <si>
    <t xml:space="preserve">Субсидии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</si>
  <si>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Субсидии на реализацию мероприятий по поддержке отрасли культуры в рамках госпрограммы НСО "Культура НСО" (подключение муниципальных общедоступных библиотек к информационно-телекоммуникационной сети "Интернет")</t>
  </si>
  <si>
    <t>Субсидии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</si>
  <si>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 xml:space="preserve">Субсидии на реализацию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регулируемым тарифам в границах муниципальных образований,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 </t>
  </si>
  <si>
    <t>Субсидии на реализацию мероприятий по проведению капитального ремонта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</t>
  </si>
  <si>
    <t>Реализация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 регулируемым тарифам в границах муниципальных образований</t>
  </si>
  <si>
    <t>Реализация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</si>
  <si>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>Проведение капитального ремонта муниципальных учреждений сферы культуры на территории Новосибирской области</t>
  </si>
  <si>
    <t>Резервные фонды  администрации Тогучинского района</t>
  </si>
  <si>
    <t>Субсидии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</si>
  <si>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</si>
  <si>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Софинансирование расходов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</si>
  <si>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план дох.</t>
  </si>
  <si>
    <t>факт дох.</t>
  </si>
  <si>
    <t>план расх</t>
  </si>
  <si>
    <t>факт рас</t>
  </si>
  <si>
    <t>Транспортный налог</t>
  </si>
  <si>
    <t>Субсидии местным бюджетам на инженерное обустройство площадок комплексной застройки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</si>
  <si>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</si>
  <si>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</si>
  <si>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</si>
  <si>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</si>
  <si>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Создание новых мест дополнительного образования детей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</si>
  <si>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</si>
  <si>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</si>
  <si>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</si>
  <si>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</si>
  <si>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</si>
  <si>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Создание системы долговременного ухода за гражданами пожилого возраста и инвалидами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</si>
  <si>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</si>
  <si>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</si>
  <si>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Представительские расходы администрации Тогучинского района Новосибирской области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</si>
  <si>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</si>
  <si>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</si>
  <si>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</si>
  <si>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</si>
  <si>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</si>
  <si>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Мероприятия по обустройству и содержания площадок ТКО</t>
  </si>
  <si>
    <t>Детские дошкольные учреждения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</si>
  <si>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</si>
  <si>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</si>
  <si>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</si>
  <si>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</si>
  <si>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</si>
  <si>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</si>
  <si>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</si>
  <si>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Выполнение полномочий органов местного самоуправления поселений по вопросам местного значения</t>
  </si>
  <si>
    <t>Доходы бюджетов МР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</si>
  <si>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</si>
  <si>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</si>
  <si>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</si>
  <si>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</si>
  <si>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</si>
  <si>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Резервный фонд Правительства Новосибирской области</t>
  </si>
  <si>
    <t>НАЛОГОВЫЕ ДОХОДЫ</t>
  </si>
  <si>
    <t>Налог на доходы физических лиц</t>
  </si>
  <si>
    <t>НАЛОГИ НА СОВОКУПНЫЙ   ДОХОД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</si>
  <si>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</si>
  <si>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</si>
  <si>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</si>
  <si>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</si>
  <si>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Государственная пошлина</t>
  </si>
  <si>
    <t>НЕНАЛОГОВЫЕ  ДОХОДЫ</t>
  </si>
  <si>
    <t>Доходы от использования имущества, находящегося в гос. и муницип. собственности</t>
  </si>
  <si>
    <t>Плата за негативное воздействие на окружающую 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</si>
  <si>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</si>
  <si>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</si>
  <si>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</si>
  <si>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Итого налоговых и неналоговых доходов</t>
  </si>
  <si>
    <t>%  исп.</t>
  </si>
  <si>
    <t>(тыс. руб.)</t>
  </si>
  <si>
    <t>Доходы от оказания платных услуг (работ)</t>
  </si>
  <si>
    <t>Субсидии на 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</si>
  <si>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</si>
  <si>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Мероприятия в области жилищного хозяйства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</si>
  <si>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</si>
  <si>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Дотации </t>
  </si>
  <si>
    <t>Водное хозяйство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</si>
  <si>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</si>
  <si>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в том числе  средства  для МР</t>
  </si>
  <si>
    <t>в том числе  средства для МО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</si>
  <si>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</si>
  <si>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</si>
  <si>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</si>
  <si>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</si>
  <si>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ежемесячные компенсационные выплаты в размере 50 рублей персоналу, находящемуся в отпуске по уходу за ребенком до достижения им возраста 3 лет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</si>
  <si>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</si>
  <si>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Обеспечение пожарной безопасности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</si>
  <si>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</si>
  <si>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 xml:space="preserve"> Распределение субсидий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</t>
  </si>
  <si>
    <t xml:space="preserve"> Распределение субсидий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
</t>
  </si>
  <si>
    <t xml:space="preserve">Распределение субсидий на государственную поддержку муниципальных учреждений культуры, находящихся на территории сельских поселений, государственной программы Новосибирской области "Культура Новосибирской области" 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</si>
  <si>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</si>
  <si>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Распределение иных межбюджетных трансфертов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год и плановый период 2021 и 2022 годов 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</si>
  <si>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</si>
  <si>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Иные дотации из областного бюджета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</si>
  <si>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Иные межбюджетные трансферты на организацию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</t>
  </si>
  <si>
    <t>Обеспечение функционирования модели персонифированного финансирования дополнительного образования детей</t>
  </si>
  <si>
    <t>0406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</si>
  <si>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</si>
  <si>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</si>
  <si>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Субсидии местным бюджетам на строительство (приобретение на первичном рынке) служебного жилья</t>
  </si>
  <si>
    <t>Иные межбюджетные трансферты на реализацию мероприятий, имеющих приоритетное значение для жителей муниципальных образований Новосибирской области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</si>
  <si>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</si>
  <si>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Реализация мероприятий, имеющих приоритетное значение для жителей муниципальных образований Новосибирской области</t>
  </si>
  <si>
    <t>Проведение выборов главы муниципального образования</t>
  </si>
  <si>
    <t>Прочие налоги и сборы (по отмененным местным налогам и сборам)</t>
  </si>
  <si>
    <t>Исполнение бюджета Тогучинского района на 01.12.2020</t>
  </si>
  <si>
    <t>Исполнение бюджета Тогучинского района на 01.01.2021</t>
  </si>
  <si>
    <t>Исполнение бюджета Тогучинского района на 01.02.2021</t>
  </si>
  <si>
    <t>Субсидии 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</si>
  <si>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 xml:space="preserve">Субсидии 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 </t>
  </si>
  <si>
    <t xml:space="preserve">Субсидияна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</si>
  <si>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Создание на создание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</si>
  <si>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области"(Реализация проектов, направленных на создание комфортных условий проживания в сельской местности)
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</si>
  <si>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области"(Формирование современного облика сельских территорий, направленных на создание и развитие инфраструктуры в сельской местности)</t>
  </si>
  <si>
    <t xml:space="preserve"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</si>
  <si>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Субсидии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</si>
  <si>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Субсидии нна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на</t>
  </si>
  <si>
    <t xml:space="preserve">Субсидии на строительство и реконструкцию (модернизацию)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 </t>
  </si>
  <si>
    <t xml:space="preserve">Субсидии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</si>
  <si>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 xml:space="preserve">Субсидии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 </t>
  </si>
  <si>
    <t>Субсидии на проведение капитального ремонта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(Поддержание безопасного технического состояния)</t>
  </si>
  <si>
    <t xml:space="preserve">Распределение субвенций на осуществление государственных полномочий по проведению Всероссийской переписи населения 2020 года </t>
  </si>
  <si>
    <t xml:space="preserve">Иные межбюджетные трансферты на реализацию мероприятий по улучшению социального положения семей с детьми, обеспечение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</t>
  </si>
  <si>
    <t xml:space="preserve">Иные межбюджетные трансферты на возмещение специализированным службам по вопросам похоронного дела стоимости услуг согласно гарантированному перечню услуг по погребению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</t>
  </si>
  <si>
    <t>Доходы бюджетов муниципальных районов от возврата бюджетными учреждениями остатков субсидий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</si>
  <si>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</si>
  <si>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Реализация мероприятий муниципальных программ развития территориального общественного самоуправления в Новосибирской области</t>
  </si>
  <si>
    <t>Проведение Всероссийской переписи населения 2020 года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</si>
  <si>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</si>
  <si>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Реализация мероприятий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области"(Формирование современного облика сельских территорий, направленных на создание и развитие инфраструктуры в сельской местности)</t>
  </si>
  <si>
    <t>в т.ч. ФБ для МО</t>
  </si>
  <si>
    <t>в т.ч. ФБ для МР</t>
  </si>
  <si>
    <t>в т.ч. ОБ для МР</t>
  </si>
  <si>
    <t>Прочие безвозмездные поступления для МР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</si>
  <si>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</si>
  <si>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Софинансирование для МР</t>
  </si>
  <si>
    <t>Субсидии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(организация функционирования систем жизнеобеспечения)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</si>
  <si>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</si>
  <si>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Оснащение объектов спортивной инфраструктуры спортивно-технологическим оборудованием (площадки ГТО)</t>
  </si>
  <si>
    <t>Реализация мероприятий муниципальной программы "Молодежь Тогучинского района Новосибирской области на 2020-2022 годы"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</si>
  <si>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</si>
  <si>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Реализация мероприятий по оздоровлению детей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</si>
  <si>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</si>
  <si>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</si>
  <si>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Выравнивание бюджетной обеспеченнности поселений за счет средств областного бюджета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</si>
  <si>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</si>
  <si>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</si>
  <si>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2021-2023 годы"</t>
  </si>
  <si>
    <t>Исполнение бюджета Тогучинского района на 01.05.2021</t>
  </si>
  <si>
    <t>Субсидии на государственную поддержку отрасли культуры государственной программы Новосибирской области "Культура Новосибирской области"</t>
  </si>
  <si>
    <t>Прочие безвозмездные поступления от негосударственных организаций в бюджеты муниципальных районов</t>
  </si>
  <si>
    <t>Государственная поддержка отрасли культуры государственной программы Новосибирской области "Культура Новосибирской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</si>
</sst>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\-#,##0.00;0.00"/>
    <numFmt numFmtId="167" formatCode="#,##0.0"/>
    <numFmt numFmtId="168" formatCode="#,##0.0;[Red]\-#,##0.0;0.0"/>
    <numFmt numFmtId="169" formatCode="_-* #,##0.0\ _₽_-;\-* #,##0.0\ _₽_-;_-* &quot;-&quot;?\ _₽_-;_-@_-"/>
    <numFmt numFmtId="170" formatCode="#,##0.0_р_.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 tint="-0.1499984740745262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16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165" fontId="9" fillId="2" borderId="1" xfId="1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horizontal="right" wrapText="1"/>
    </xf>
    <xf numFmtId="2" fontId="9" fillId="2" borderId="1" xfId="1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left" vertical="top" wrapText="1"/>
    </xf>
    <xf numFmtId="165" fontId="8" fillId="2" borderId="1" xfId="1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justify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vertical="center" wrapText="1"/>
    </xf>
    <xf numFmtId="0" fontId="9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wrapText="1"/>
    </xf>
    <xf numFmtId="49" fontId="8" fillId="2" borderId="1" xfId="1" applyNumberFormat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vertical="top" wrapText="1"/>
    </xf>
    <xf numFmtId="49" fontId="8" fillId="2" borderId="1" xfId="1" applyNumberFormat="1" applyFont="1" applyFill="1" applyBorder="1" applyAlignment="1">
      <alignment wrapText="1"/>
    </xf>
    <xf numFmtId="0" fontId="8" fillId="2" borderId="1" xfId="1" applyFont="1" applyFill="1" applyBorder="1" applyAlignment="1">
      <alignment horizontal="left" wrapText="1"/>
    </xf>
    <xf numFmtId="165" fontId="14" fillId="2" borderId="1" xfId="1" applyNumberFormat="1" applyFont="1" applyFill="1" applyBorder="1" applyAlignment="1">
      <alignment horizontal="right" wrapText="1"/>
    </xf>
    <xf numFmtId="0" fontId="15" fillId="2" borderId="1" xfId="1" applyFont="1" applyFill="1" applyBorder="1" applyAlignment="1">
      <alignment horizontal="right" wrapText="1"/>
    </xf>
    <xf numFmtId="167" fontId="15" fillId="2" borderId="1" xfId="1" applyNumberFormat="1" applyFont="1" applyFill="1" applyBorder="1" applyAlignment="1">
      <alignment horizontal="right" wrapText="1"/>
    </xf>
    <xf numFmtId="169" fontId="14" fillId="2" borderId="1" xfId="1" applyNumberFormat="1" applyFont="1" applyFill="1" applyBorder="1" applyAlignment="1">
      <alignment horizontal="right" wrapText="1"/>
    </xf>
    <xf numFmtId="2" fontId="14" fillId="2" borderId="1" xfId="1" applyNumberFormat="1" applyFont="1" applyFill="1" applyBorder="1" applyAlignment="1">
      <alignment horizontal="left" vertical="top" wrapText="1"/>
    </xf>
    <xf numFmtId="0" fontId="6" fillId="0" borderId="0" xfId="6" applyFont="1" applyAlignment="1">
      <alignment wrapText="1"/>
    </xf>
    <xf numFmtId="0" fontId="14" fillId="2" borderId="1" xfId="6" applyFont="1" applyFill="1" applyBorder="1" applyAlignment="1">
      <alignment horizontal="left" vertical="center" wrapText="1"/>
    </xf>
    <xf numFmtId="169" fontId="14" fillId="2" borderId="1" xfId="7" applyNumberFormat="1" applyFont="1" applyFill="1" applyBorder="1" applyAlignment="1">
      <alignment horizontal="right"/>
    </xf>
    <xf numFmtId="0" fontId="15" fillId="2" borderId="1" xfId="6" applyFont="1" applyFill="1" applyBorder="1" applyAlignment="1">
      <alignment horizontal="left" vertical="center" wrapText="1"/>
    </xf>
    <xf numFmtId="169" fontId="15" fillId="2" borderId="1" xfId="7" applyNumberFormat="1" applyFont="1" applyFill="1" applyBorder="1" applyAlignment="1">
      <alignment horizontal="right"/>
    </xf>
    <xf numFmtId="170" fontId="15" fillId="2" borderId="1" xfId="6" applyNumberFormat="1" applyFont="1" applyFill="1" applyBorder="1" applyAlignment="1">
      <alignment horizontal="right" vertical="center"/>
    </xf>
    <xf numFmtId="0" fontId="16" fillId="2" borderId="1" xfId="6" applyFont="1" applyFill="1" applyBorder="1" applyAlignment="1">
      <alignment horizontal="left" vertical="center" wrapText="1"/>
    </xf>
    <xf numFmtId="169" fontId="16" fillId="2" borderId="1" xfId="7" applyNumberFormat="1" applyFont="1" applyFill="1" applyBorder="1" applyAlignment="1">
      <alignment horizontal="right" vertical="center"/>
    </xf>
    <xf numFmtId="169" fontId="15" fillId="2" borderId="1" xfId="7" applyNumberFormat="1" applyFont="1" applyFill="1" applyBorder="1" applyAlignment="1">
      <alignment horizontal="right" vertical="center"/>
    </xf>
    <xf numFmtId="165" fontId="6" fillId="0" borderId="0" xfId="6" applyNumberFormat="1" applyFont="1" applyAlignment="1">
      <alignment wrapText="1"/>
    </xf>
    <xf numFmtId="0" fontId="6" fillId="2" borderId="0" xfId="6" applyFont="1" applyFill="1" applyAlignment="1">
      <alignment wrapText="1"/>
    </xf>
    <xf numFmtId="0" fontId="12" fillId="0" borderId="0" xfId="6" applyFont="1" applyAlignment="1">
      <alignment wrapText="1"/>
    </xf>
    <xf numFmtId="165" fontId="12" fillId="0" borderId="0" xfId="6" applyNumberFormat="1" applyFont="1" applyAlignment="1">
      <alignment wrapText="1"/>
    </xf>
    <xf numFmtId="165" fontId="8" fillId="2" borderId="1" xfId="6" applyNumberFormat="1" applyFont="1" applyFill="1" applyBorder="1" applyAlignment="1">
      <alignment horizontal="right" wrapText="1"/>
    </xf>
    <xf numFmtId="0" fontId="8" fillId="2" borderId="1" xfId="6" applyFont="1" applyFill="1" applyBorder="1" applyAlignment="1">
      <alignment horizontal="justify" wrapText="1"/>
    </xf>
    <xf numFmtId="0" fontId="8" fillId="2" borderId="1" xfId="6" applyFont="1" applyFill="1" applyBorder="1" applyAlignment="1">
      <alignment horizontal="justify" vertical="top" wrapText="1"/>
    </xf>
    <xf numFmtId="0" fontId="6" fillId="0" borderId="0" xfId="6" applyFont="1" applyFill="1" applyAlignment="1">
      <alignment wrapText="1"/>
    </xf>
    <xf numFmtId="0" fontId="6" fillId="0" borderId="0" xfId="6" applyFont="1" applyAlignment="1">
      <alignment horizontal="right" wrapText="1"/>
    </xf>
    <xf numFmtId="0" fontId="7" fillId="2" borderId="0" xfId="6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justify"/>
    </xf>
    <xf numFmtId="0" fontId="6" fillId="2" borderId="0" xfId="6" applyFont="1" applyFill="1" applyBorder="1" applyAlignment="1">
      <alignment wrapText="1"/>
    </xf>
    <xf numFmtId="0" fontId="14" fillId="2" borderId="1" xfId="1" applyFont="1" applyFill="1" applyBorder="1" applyAlignment="1">
      <alignment horizontal="justify" vertical="center" wrapText="1"/>
    </xf>
    <xf numFmtId="2" fontId="14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wrapText="1"/>
    </xf>
    <xf numFmtId="170" fontId="15" fillId="2" borderId="1" xfId="0" applyNumberFormat="1" applyFont="1" applyFill="1" applyBorder="1" applyAlignment="1">
      <alignment horizontal="right" vertical="center"/>
    </xf>
    <xf numFmtId="170" fontId="16" fillId="2" borderId="1" xfId="0" applyNumberFormat="1" applyFont="1" applyFill="1" applyBorder="1" applyAlignment="1">
      <alignment horizontal="right" vertical="center"/>
    </xf>
    <xf numFmtId="168" fontId="15" fillId="2" borderId="1" xfId="3" applyNumberFormat="1" applyFont="1" applyFill="1" applyBorder="1" applyAlignment="1" applyProtection="1">
      <alignment horizontal="right"/>
      <protection hidden="1"/>
    </xf>
    <xf numFmtId="2" fontId="8" fillId="2" borderId="1" xfId="6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15" fillId="2" borderId="1" xfId="6" applyFont="1" applyFill="1" applyBorder="1" applyAlignment="1">
      <alignment vertical="center" wrapText="1"/>
    </xf>
    <xf numFmtId="165" fontId="15" fillId="2" borderId="1" xfId="1" applyNumberFormat="1" applyFont="1" applyFill="1" applyBorder="1" applyAlignment="1">
      <alignment horizontal="right" wrapText="1"/>
    </xf>
    <xf numFmtId="0" fontId="15" fillId="2" borderId="1" xfId="6" applyFont="1" applyFill="1" applyBorder="1" applyAlignment="1"/>
    <xf numFmtId="0" fontId="8" fillId="2" borderId="1" xfId="4" applyNumberFormat="1" applyFont="1" applyFill="1" applyBorder="1" applyAlignment="1" applyProtection="1">
      <alignment wrapText="1"/>
      <protection hidden="1"/>
    </xf>
    <xf numFmtId="0" fontId="8" fillId="2" borderId="1" xfId="8" applyNumberFormat="1" applyFont="1" applyFill="1" applyBorder="1" applyAlignment="1" applyProtection="1">
      <alignment wrapText="1"/>
      <protection hidden="1"/>
    </xf>
    <xf numFmtId="165" fontId="8" fillId="2" borderId="1" xfId="8" applyNumberFormat="1" applyFont="1" applyFill="1" applyBorder="1" applyAlignment="1" applyProtection="1">
      <alignment horizontal="right" wrapText="1"/>
      <protection hidden="1"/>
    </xf>
    <xf numFmtId="166" fontId="8" fillId="2" borderId="1" xfId="8" applyNumberFormat="1" applyFont="1" applyFill="1" applyBorder="1" applyAlignment="1" applyProtection="1">
      <alignment horizontal="right" wrapText="1"/>
      <protection hidden="1"/>
    </xf>
    <xf numFmtId="165" fontId="9" fillId="2" borderId="1" xfId="8" applyNumberFormat="1" applyFont="1" applyFill="1" applyBorder="1" applyAlignment="1" applyProtection="1">
      <alignment horizontal="right" wrapText="1"/>
      <protection hidden="1"/>
    </xf>
    <xf numFmtId="166" fontId="9" fillId="2" borderId="1" xfId="8" applyNumberFormat="1" applyFont="1" applyFill="1" applyBorder="1" applyAlignment="1" applyProtection="1">
      <alignment horizontal="right" wrapText="1"/>
      <protection hidden="1"/>
    </xf>
    <xf numFmtId="168" fontId="9" fillId="2" borderId="1" xfId="8" applyNumberFormat="1" applyFont="1" applyFill="1" applyBorder="1" applyAlignment="1" applyProtection="1">
      <alignment horizontal="right" wrapText="1"/>
      <protection hidden="1"/>
    </xf>
    <xf numFmtId="0" fontId="8" fillId="2" borderId="1" xfId="1" applyNumberFormat="1" applyFont="1" applyFill="1" applyBorder="1" applyAlignment="1">
      <alignment horizontal="left" vertical="center" wrapText="1"/>
    </xf>
    <xf numFmtId="165" fontId="9" fillId="2" borderId="1" xfId="1" applyNumberFormat="1" applyFont="1" applyFill="1" applyBorder="1" applyAlignment="1">
      <alignment horizontal="right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6" fillId="2" borderId="0" xfId="6" applyNumberFormat="1" applyFont="1" applyFill="1" applyAlignment="1">
      <alignment wrapText="1"/>
    </xf>
    <xf numFmtId="49" fontId="8" fillId="2" borderId="1" xfId="6" applyNumberFormat="1" applyFont="1" applyFill="1" applyBorder="1" applyAlignment="1">
      <alignment horizontal="justify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vertical="center" wrapText="1"/>
    </xf>
    <xf numFmtId="0" fontId="19" fillId="2" borderId="0" xfId="6" applyFont="1" applyFill="1" applyBorder="1" applyAlignment="1">
      <alignment wrapText="1"/>
    </xf>
    <xf numFmtId="165" fontId="20" fillId="0" borderId="0" xfId="6" applyNumberFormat="1" applyFont="1" applyAlignment="1">
      <alignment wrapText="1"/>
    </xf>
    <xf numFmtId="0" fontId="8" fillId="2" borderId="1" xfId="6" applyFont="1" applyFill="1" applyBorder="1" applyAlignment="1">
      <alignment horizontal="right" wrapText="1"/>
    </xf>
    <xf numFmtId="165" fontId="12" fillId="2" borderId="1" xfId="1" applyNumberFormat="1" applyFont="1" applyFill="1" applyBorder="1" applyAlignment="1">
      <alignment horizontal="right" wrapText="1"/>
    </xf>
    <xf numFmtId="168" fontId="8" fillId="2" borderId="1" xfId="8" applyNumberFormat="1" applyFont="1" applyFill="1" applyBorder="1" applyAlignment="1" applyProtection="1">
      <alignment horizontal="right" wrapText="1"/>
      <protection hidden="1"/>
    </xf>
    <xf numFmtId="165" fontId="8" fillId="0" borderId="0" xfId="6" applyNumberFormat="1" applyFont="1" applyAlignment="1">
      <alignment wrapText="1"/>
    </xf>
    <xf numFmtId="0" fontId="8" fillId="0" borderId="0" xfId="6" applyFont="1" applyAlignment="1">
      <alignment horizontal="right" wrapText="1"/>
    </xf>
    <xf numFmtId="0" fontId="6" fillId="2" borderId="0" xfId="6" applyFont="1" applyFill="1" applyAlignment="1">
      <alignment horizontal="right" wrapText="1"/>
    </xf>
    <xf numFmtId="165" fontId="21" fillId="2" borderId="0" xfId="6" applyNumberFormat="1" applyFont="1" applyFill="1" applyAlignment="1">
      <alignment wrapText="1"/>
    </xf>
    <xf numFmtId="0" fontId="12" fillId="0" borderId="0" xfId="6" applyFont="1" applyAlignment="1">
      <alignment horizontal="right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/>
    </xf>
    <xf numFmtId="168" fontId="8" fillId="2" borderId="1" xfId="3" applyNumberFormat="1" applyFont="1" applyFill="1" applyBorder="1" applyAlignment="1" applyProtection="1">
      <alignment horizontal="right"/>
      <protection hidden="1"/>
    </xf>
    <xf numFmtId="0" fontId="8" fillId="2" borderId="1" xfId="0" applyFont="1" applyFill="1" applyBorder="1" applyAlignment="1">
      <alignment vertical="center" wrapText="1"/>
    </xf>
    <xf numFmtId="2" fontId="8" fillId="3" borderId="1" xfId="1" applyNumberFormat="1" applyFont="1" applyFill="1" applyBorder="1" applyAlignment="1">
      <alignment horizontal="left" vertical="top" wrapText="1"/>
    </xf>
    <xf numFmtId="165" fontId="8" fillId="3" borderId="1" xfId="1" applyNumberFormat="1" applyFont="1" applyFill="1" applyBorder="1" applyAlignment="1">
      <alignment horizontal="right" wrapText="1"/>
    </xf>
    <xf numFmtId="0" fontId="15" fillId="2" borderId="1" xfId="6" applyFont="1" applyFill="1" applyBorder="1" applyAlignment="1">
      <alignment horizontal="justify" wrapText="1"/>
    </xf>
    <xf numFmtId="165" fontId="15" fillId="2" borderId="1" xfId="6" applyNumberFormat="1" applyFont="1" applyFill="1" applyBorder="1" applyAlignment="1">
      <alignment horizontal="right" wrapText="1"/>
    </xf>
    <xf numFmtId="0" fontId="15" fillId="2" borderId="1" xfId="1" applyFont="1" applyFill="1" applyBorder="1" applyAlignment="1">
      <alignment horizontal="justify" wrapText="1"/>
    </xf>
    <xf numFmtId="0" fontId="8" fillId="2" borderId="0" xfId="6" applyFont="1" applyFill="1" applyAlignment="1">
      <alignment wrapText="1"/>
    </xf>
    <xf numFmtId="0" fontId="8" fillId="0" borderId="0" xfId="6" applyFont="1" applyAlignment="1">
      <alignment wrapText="1"/>
    </xf>
    <xf numFmtId="165" fontId="8" fillId="2" borderId="0" xfId="6" applyNumberFormat="1" applyFont="1" applyFill="1" applyAlignment="1">
      <alignment wrapText="1"/>
    </xf>
    <xf numFmtId="0" fontId="8" fillId="0" borderId="0" xfId="6" applyFont="1" applyFill="1" applyAlignment="1">
      <alignment wrapText="1"/>
    </xf>
    <xf numFmtId="165" fontId="12" fillId="2" borderId="0" xfId="6" applyNumberFormat="1" applyFont="1" applyFill="1" applyAlignment="1">
      <alignment wrapText="1"/>
    </xf>
    <xf numFmtId="0" fontId="12" fillId="2" borderId="0" xfId="6" applyFont="1" applyFill="1" applyAlignment="1">
      <alignment horizontal="right" wrapText="1"/>
    </xf>
    <xf numFmtId="165" fontId="6" fillId="2" borderId="1" xfId="1" applyNumberFormat="1" applyFont="1" applyFill="1" applyBorder="1" applyAlignment="1">
      <alignment horizontal="right" wrapText="1"/>
    </xf>
    <xf numFmtId="0" fontId="8" fillId="2" borderId="0" xfId="6" applyFont="1" applyFill="1" applyAlignment="1">
      <alignment horizontal="right" wrapText="1"/>
    </xf>
    <xf numFmtId="0" fontId="17" fillId="2" borderId="0" xfId="6" applyFont="1" applyFill="1" applyBorder="1" applyAlignment="1">
      <alignment horizontal="center" wrapText="1"/>
    </xf>
    <xf numFmtId="0" fontId="18" fillId="2" borderId="0" xfId="6" applyFont="1" applyFill="1" applyBorder="1" applyAlignment="1">
      <alignment wrapText="1"/>
    </xf>
    <xf numFmtId="0" fontId="8" fillId="2" borderId="0" xfId="6" applyFont="1" applyFill="1" applyBorder="1" applyAlignment="1">
      <alignment horizontal="right" wrapText="1"/>
    </xf>
  </cellXfs>
  <cellStyles count="9">
    <cellStyle name="Обычный" xfId="0" builtinId="0"/>
    <cellStyle name="Обычный 2" xfId="2"/>
    <cellStyle name="Обычный 2 2" xfId="3"/>
    <cellStyle name="Обычный 2 2 2" xfId="4"/>
    <cellStyle name="Обычный 2 2 2 2" xfId="8"/>
    <cellStyle name="Обычный 2 3" xfId="6"/>
    <cellStyle name="Обычный 3" xfId="1"/>
    <cellStyle name="Финансовый 2" xfId="5"/>
    <cellStyle name="Финансовый 2 2" xfId="7"/>
  </cellStyles>
  <dxfs count="0"/>
  <tableStyles count="0" defaultTableStyle="TableStyleMedium2" defaultPivotStyle="PivotStyleLight16"/>
  <colors>
    <mruColors>
      <color rgb="FFFFCC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9"/>
  <sheetViews>
    <sheetView zoomScale="90" zoomScaleNormal="90" workbookViewId="0">
      <pane ySplit="3" topLeftCell="A4" activePane="bottomLeft" state="frozen"/>
      <selection activeCell="B1" sqref="B1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6" ht="18.75" x14ac:dyDescent="0.3">
      <c r="A1" s="47"/>
      <c r="B1" s="102" t="s">
        <v>388</v>
      </c>
      <c r="C1" s="103"/>
      <c r="D1" s="103"/>
      <c r="E1" s="103"/>
    </row>
    <row r="2" spans="1:6" x14ac:dyDescent="0.25">
      <c r="A2" s="37"/>
      <c r="B2" s="45"/>
      <c r="C2" s="75"/>
      <c r="D2" s="104" t="s">
        <v>351</v>
      </c>
      <c r="E2" s="104"/>
    </row>
    <row r="3" spans="1:6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6" ht="15.75" x14ac:dyDescent="0.25">
      <c r="A4" s="15"/>
      <c r="B4" s="28" t="s">
        <v>335</v>
      </c>
      <c r="C4" s="29">
        <f>SUM(C5+C6+C7+C12+C13+C14)</f>
        <v>266873.3</v>
      </c>
      <c r="D4" s="29">
        <f>SUM(D5+D6+D7+D12+D13+D14)</f>
        <v>247305.87030000001</v>
      </c>
      <c r="E4" s="7">
        <f t="shared" ref="E4:E22" si="0">SUM(D4/C4*100)</f>
        <v>92.667895327108425</v>
      </c>
      <c r="F4" s="37"/>
    </row>
    <row r="5" spans="1:6" ht="16.5" customHeight="1" x14ac:dyDescent="0.25">
      <c r="A5" s="15"/>
      <c r="B5" s="30" t="s">
        <v>336</v>
      </c>
      <c r="C5" s="31">
        <v>214095.5</v>
      </c>
      <c r="D5" s="51">
        <v>197617.84568999999</v>
      </c>
      <c r="E5" s="7">
        <f t="shared" si="0"/>
        <v>92.303596147513602</v>
      </c>
      <c r="F5" s="37"/>
    </row>
    <row r="6" spans="1:6" ht="15" customHeight="1" x14ac:dyDescent="0.25">
      <c r="A6" s="15"/>
      <c r="B6" s="30" t="s">
        <v>92</v>
      </c>
      <c r="C6" s="31">
        <v>2787.3</v>
      </c>
      <c r="D6" s="51">
        <v>2267.6483699999999</v>
      </c>
      <c r="E6" s="7">
        <f t="shared" si="0"/>
        <v>81.356451404585073</v>
      </c>
      <c r="F6" s="37"/>
    </row>
    <row r="7" spans="1:6" ht="16.5" customHeight="1" x14ac:dyDescent="0.25">
      <c r="A7" s="15"/>
      <c r="B7" s="30" t="s">
        <v>337</v>
      </c>
      <c r="C7" s="31">
        <f>SUM(C8:C11)</f>
        <v>27006.100000000002</v>
      </c>
      <c r="D7" s="32">
        <f>SUM(D8:D11)</f>
        <v>27954.9077</v>
      </c>
      <c r="E7" s="7">
        <f t="shared" si="0"/>
        <v>103.51330884503871</v>
      </c>
      <c r="F7" s="37"/>
    </row>
    <row r="8" spans="1:6" ht="34.15" customHeight="1" x14ac:dyDescent="0.25">
      <c r="A8" s="15"/>
      <c r="B8" s="33" t="s">
        <v>338</v>
      </c>
      <c r="C8" s="34">
        <v>10000</v>
      </c>
      <c r="D8" s="52">
        <v>12956.962390000001</v>
      </c>
      <c r="E8" s="7">
        <f t="shared" si="0"/>
        <v>129.56962390000001</v>
      </c>
      <c r="F8" s="37"/>
    </row>
    <row r="9" spans="1:6" ht="33" customHeight="1" x14ac:dyDescent="0.25">
      <c r="A9" s="15"/>
      <c r="B9" s="33" t="s">
        <v>339</v>
      </c>
      <c r="C9" s="34">
        <v>12542.9</v>
      </c>
      <c r="D9" s="52">
        <v>10931.985559999999</v>
      </c>
      <c r="E9" s="7">
        <f t="shared" si="0"/>
        <v>87.156762471198846</v>
      </c>
      <c r="F9" s="37"/>
    </row>
    <row r="10" spans="1:6" ht="16.149999999999999" customHeight="1" x14ac:dyDescent="0.25">
      <c r="A10" s="15"/>
      <c r="B10" s="33" t="s">
        <v>340</v>
      </c>
      <c r="C10" s="34">
        <v>3884.4</v>
      </c>
      <c r="D10" s="52">
        <v>3912.7778699999999</v>
      </c>
      <c r="E10" s="7">
        <f t="shared" si="0"/>
        <v>100.73055993203583</v>
      </c>
      <c r="F10" s="37"/>
    </row>
    <row r="11" spans="1:6" ht="32.450000000000003" customHeight="1" x14ac:dyDescent="0.25">
      <c r="A11" s="15"/>
      <c r="B11" s="33" t="s">
        <v>341</v>
      </c>
      <c r="C11" s="34">
        <v>578.79999999999995</v>
      </c>
      <c r="D11" s="52">
        <v>153.18188000000001</v>
      </c>
      <c r="E11" s="7">
        <f t="shared" si="0"/>
        <v>26.465425017277127</v>
      </c>
      <c r="F11" s="37"/>
    </row>
    <row r="12" spans="1:6" ht="14.25" customHeight="1" x14ac:dyDescent="0.25">
      <c r="A12" s="15"/>
      <c r="B12" s="30" t="s">
        <v>297</v>
      </c>
      <c r="C12" s="35">
        <v>16034.4</v>
      </c>
      <c r="D12" s="51">
        <v>13215.465469999999</v>
      </c>
      <c r="E12" s="7">
        <f t="shared" si="0"/>
        <v>82.419457354188495</v>
      </c>
      <c r="F12" s="37"/>
    </row>
    <row r="13" spans="1:6" ht="15.6" customHeight="1" x14ac:dyDescent="0.25">
      <c r="A13" s="15"/>
      <c r="B13" s="30" t="s">
        <v>342</v>
      </c>
      <c r="C13" s="31">
        <v>6950</v>
      </c>
      <c r="D13" s="51">
        <v>6250.3738599999997</v>
      </c>
      <c r="E13" s="7">
        <f t="shared" si="0"/>
        <v>89.933436834532358</v>
      </c>
      <c r="F13" s="37"/>
    </row>
    <row r="14" spans="1:6" ht="15.6" customHeight="1" x14ac:dyDescent="0.25">
      <c r="A14" s="15"/>
      <c r="B14" s="30" t="s">
        <v>387</v>
      </c>
      <c r="C14" s="31"/>
      <c r="D14" s="51">
        <v>-0.37079000000000001</v>
      </c>
      <c r="E14" s="78" t="e">
        <f t="shared" si="0"/>
        <v>#DIV/0!</v>
      </c>
      <c r="F14" s="37"/>
    </row>
    <row r="15" spans="1:6" ht="17.25" customHeight="1" x14ac:dyDescent="0.25">
      <c r="A15" s="15"/>
      <c r="B15" s="28" t="s">
        <v>343</v>
      </c>
      <c r="C15" s="22">
        <f>SUM(C16+C17+C18+C19+C20+C21)</f>
        <v>48280.3</v>
      </c>
      <c r="D15" s="22">
        <f>SUM(D16+D17+D18+D19+D20+D21)</f>
        <v>44877.275600000001</v>
      </c>
      <c r="E15" s="7">
        <f t="shared" si="0"/>
        <v>92.951525984718401</v>
      </c>
      <c r="F15" s="37"/>
    </row>
    <row r="16" spans="1:6" ht="37.15" customHeight="1" x14ac:dyDescent="0.25">
      <c r="A16" s="15"/>
      <c r="B16" s="56" t="s">
        <v>344</v>
      </c>
      <c r="C16" s="23">
        <v>9531.9</v>
      </c>
      <c r="D16" s="57">
        <v>7532.5372900000002</v>
      </c>
      <c r="E16" s="7">
        <f t="shared" si="0"/>
        <v>79.024510223565088</v>
      </c>
      <c r="F16" s="37"/>
    </row>
    <row r="17" spans="1:7" ht="33.6" customHeight="1" x14ac:dyDescent="0.25">
      <c r="A17" s="15"/>
      <c r="B17" s="56" t="s">
        <v>345</v>
      </c>
      <c r="C17" s="23">
        <v>1804.2</v>
      </c>
      <c r="D17" s="57">
        <v>2125.1851999999999</v>
      </c>
      <c r="E17" s="7">
        <f t="shared" si="0"/>
        <v>117.79099878062299</v>
      </c>
      <c r="F17" s="37"/>
    </row>
    <row r="18" spans="1:7" ht="15.6" customHeight="1" x14ac:dyDescent="0.25">
      <c r="A18" s="15"/>
      <c r="B18" s="56" t="s">
        <v>352</v>
      </c>
      <c r="C18" s="23">
        <v>34773.4</v>
      </c>
      <c r="D18" s="57">
        <v>32814.7166</v>
      </c>
      <c r="E18" s="7">
        <f t="shared" si="0"/>
        <v>94.367293966077511</v>
      </c>
      <c r="F18" s="37"/>
    </row>
    <row r="19" spans="1:7" ht="35.450000000000003" customHeight="1" x14ac:dyDescent="0.25">
      <c r="A19" s="15"/>
      <c r="B19" s="56" t="s">
        <v>346</v>
      </c>
      <c r="C19" s="24">
        <v>1514.1</v>
      </c>
      <c r="D19" s="57">
        <v>1762.7303899999999</v>
      </c>
      <c r="E19" s="7">
        <f t="shared" si="0"/>
        <v>116.42100191532924</v>
      </c>
      <c r="F19" s="37"/>
    </row>
    <row r="20" spans="1:7" ht="18" customHeight="1" x14ac:dyDescent="0.25">
      <c r="A20" s="15"/>
      <c r="B20" s="58" t="s">
        <v>347</v>
      </c>
      <c r="C20" s="24">
        <v>403.9</v>
      </c>
      <c r="D20" s="57">
        <v>465.07512000000003</v>
      </c>
      <c r="E20" s="7">
        <f t="shared" si="0"/>
        <v>115.14610547165141</v>
      </c>
      <c r="F20" s="37"/>
    </row>
    <row r="21" spans="1:7" ht="18" customHeight="1" x14ac:dyDescent="0.25">
      <c r="A21" s="15"/>
      <c r="B21" s="58" t="s">
        <v>348</v>
      </c>
      <c r="C21" s="23">
        <v>252.8</v>
      </c>
      <c r="D21" s="57">
        <v>177.03100000000001</v>
      </c>
      <c r="E21" s="7">
        <f t="shared" si="0"/>
        <v>70.028085443037966</v>
      </c>
      <c r="F21" s="37"/>
    </row>
    <row r="22" spans="1:7" ht="19.149999999999999" customHeight="1" x14ac:dyDescent="0.25">
      <c r="A22" s="15"/>
      <c r="B22" s="28" t="s">
        <v>349</v>
      </c>
      <c r="C22" s="25">
        <f>SUM(C4+C15)</f>
        <v>315153.59999999998</v>
      </c>
      <c r="D22" s="25">
        <f>SUM(D4+D15)</f>
        <v>292183.1459</v>
      </c>
      <c r="E22" s="7">
        <f t="shared" si="0"/>
        <v>92.711346435515892</v>
      </c>
      <c r="F22" s="37"/>
    </row>
    <row r="23" spans="1:7" ht="17.45" customHeight="1" x14ac:dyDescent="0.25">
      <c r="A23" s="15"/>
      <c r="B23" s="26" t="s">
        <v>357</v>
      </c>
      <c r="C23" s="22">
        <v>171363.20000000001</v>
      </c>
      <c r="D23" s="22">
        <v>157088.6</v>
      </c>
      <c r="E23" s="57">
        <f t="shared" ref="E23:E86" si="1">D23/C23*100</f>
        <v>91.669973483221597</v>
      </c>
      <c r="F23" s="37"/>
    </row>
    <row r="24" spans="1:7" ht="94.5" customHeight="1" x14ac:dyDescent="0.25">
      <c r="A24" s="15"/>
      <c r="B24" s="26" t="s">
        <v>376</v>
      </c>
      <c r="C24" s="22">
        <v>247.95</v>
      </c>
      <c r="D24" s="22">
        <v>247.95</v>
      </c>
      <c r="E24" s="57">
        <f t="shared" si="1"/>
        <v>100</v>
      </c>
      <c r="F24" s="37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756774.70000000007</v>
      </c>
      <c r="D25" s="1">
        <f>D26+D27+D31+D32+D35+D36+D37+D38+D39+D40+D41+D52+D33+D42+D43+D44+D45+D46+D47+D48+D49+D50+D51</f>
        <v>684462.88404999999</v>
      </c>
      <c r="E25" s="7">
        <f t="shared" si="1"/>
        <v>90.444736597299027</v>
      </c>
      <c r="F25" s="37"/>
    </row>
    <row r="26" spans="1:7" ht="87" customHeight="1" x14ac:dyDescent="0.25">
      <c r="A26" s="15"/>
      <c r="B26" s="6" t="s">
        <v>194</v>
      </c>
      <c r="C26" s="7">
        <v>705.2</v>
      </c>
      <c r="D26" s="7">
        <v>705.2</v>
      </c>
      <c r="E26" s="7">
        <f t="shared" si="1"/>
        <v>100</v>
      </c>
      <c r="F26" s="37"/>
    </row>
    <row r="27" spans="1:7" ht="78.75" customHeight="1" x14ac:dyDescent="0.25">
      <c r="A27" s="15"/>
      <c r="B27" s="6" t="s">
        <v>353</v>
      </c>
      <c r="C27" s="7">
        <v>68554.5</v>
      </c>
      <c r="D27" s="7">
        <v>62539.6</v>
      </c>
      <c r="E27" s="7">
        <f t="shared" si="1"/>
        <v>91.226104777950383</v>
      </c>
      <c r="F27" s="37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37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37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37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37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37"/>
      <c r="G32" s="36"/>
    </row>
    <row r="33" spans="1:6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37"/>
    </row>
    <row r="34" spans="1:6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37"/>
    </row>
    <row r="35" spans="1:6" ht="87.75" customHeight="1" x14ac:dyDescent="0.25">
      <c r="A35" s="15"/>
      <c r="B35" s="6" t="s">
        <v>196</v>
      </c>
      <c r="C35" s="7">
        <v>1324.9</v>
      </c>
      <c r="D35" s="7">
        <v>1324.9</v>
      </c>
      <c r="E35" s="7">
        <f t="shared" si="1"/>
        <v>100</v>
      </c>
      <c r="F35" s="37"/>
    </row>
    <row r="36" spans="1:6" ht="135" customHeight="1" x14ac:dyDescent="0.25">
      <c r="A36" s="15"/>
      <c r="B36" s="6" t="s">
        <v>197</v>
      </c>
      <c r="C36" s="7">
        <v>9494.7000000000007</v>
      </c>
      <c r="D36" s="7">
        <v>9494.7000000000007</v>
      </c>
      <c r="E36" s="7">
        <f t="shared" si="1"/>
        <v>100</v>
      </c>
      <c r="F36" s="37"/>
    </row>
    <row r="37" spans="1:6" ht="106.5" customHeight="1" x14ac:dyDescent="0.25">
      <c r="A37" s="15"/>
      <c r="B37" s="6" t="s">
        <v>169</v>
      </c>
      <c r="C37" s="7">
        <v>6000</v>
      </c>
      <c r="D37" s="7">
        <v>6000</v>
      </c>
      <c r="E37" s="7">
        <f t="shared" si="1"/>
        <v>100</v>
      </c>
      <c r="F37" s="37"/>
    </row>
    <row r="38" spans="1:6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37"/>
    </row>
    <row r="39" spans="1:6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37"/>
    </row>
    <row r="40" spans="1:6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37"/>
    </row>
    <row r="41" spans="1:6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37"/>
    </row>
    <row r="42" spans="1:6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37"/>
    </row>
    <row r="43" spans="1:6" ht="47.25" customHeight="1" x14ac:dyDescent="0.25">
      <c r="A43" s="15"/>
      <c r="B43" s="6" t="s">
        <v>302</v>
      </c>
      <c r="C43" s="7">
        <v>5434.2</v>
      </c>
      <c r="D43" s="7">
        <v>5434.2</v>
      </c>
      <c r="E43" s="7">
        <f t="shared" si="1"/>
        <v>100</v>
      </c>
      <c r="F43" s="37"/>
    </row>
    <row r="44" spans="1:6" ht="33.75" customHeight="1" x14ac:dyDescent="0.25">
      <c r="A44" s="15"/>
      <c r="B44" s="6" t="s">
        <v>303</v>
      </c>
      <c r="C44" s="7">
        <v>2258.3000000000002</v>
      </c>
      <c r="D44" s="7">
        <v>2258.3000000000002</v>
      </c>
      <c r="E44" s="7">
        <f t="shared" si="1"/>
        <v>100</v>
      </c>
      <c r="F44" s="37"/>
    </row>
    <row r="45" spans="1:6" ht="75" x14ac:dyDescent="0.25">
      <c r="A45" s="15"/>
      <c r="B45" s="6" t="s">
        <v>306</v>
      </c>
      <c r="C45" s="7">
        <v>5564.8</v>
      </c>
      <c r="D45" s="7">
        <v>0</v>
      </c>
      <c r="E45" s="7">
        <f t="shared" si="1"/>
        <v>0</v>
      </c>
      <c r="F45" s="37"/>
    </row>
    <row r="46" spans="1:6" ht="66.75" customHeight="1" x14ac:dyDescent="0.25">
      <c r="A46" s="15"/>
      <c r="B46" s="6" t="s">
        <v>307</v>
      </c>
      <c r="C46" s="7">
        <v>234237.9</v>
      </c>
      <c r="D46" s="7">
        <v>214669.55944000001</v>
      </c>
      <c r="E46" s="7">
        <f t="shared" si="1"/>
        <v>91.645954578657012</v>
      </c>
      <c r="F46" s="37"/>
    </row>
    <row r="47" spans="1:6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37"/>
    </row>
    <row r="48" spans="1:6" ht="122.25" customHeight="1" x14ac:dyDescent="0.25">
      <c r="A48" s="15"/>
      <c r="B48" s="74" t="s">
        <v>371</v>
      </c>
      <c r="C48" s="53">
        <v>14792.8</v>
      </c>
      <c r="D48" s="7">
        <v>4957.64113</v>
      </c>
      <c r="E48" s="7">
        <f t="shared" si="1"/>
        <v>33.513879252068577</v>
      </c>
      <c r="F48" s="37"/>
    </row>
    <row r="49" spans="1:6" ht="100.5" customHeight="1" x14ac:dyDescent="0.25">
      <c r="A49" s="15"/>
      <c r="B49" s="72" t="s">
        <v>372</v>
      </c>
      <c r="C49" s="73">
        <v>100</v>
      </c>
      <c r="D49" s="7">
        <v>100</v>
      </c>
      <c r="E49" s="7">
        <f t="shared" si="1"/>
        <v>100</v>
      </c>
      <c r="F49" s="37"/>
    </row>
    <row r="50" spans="1:6" ht="122.25" customHeight="1" x14ac:dyDescent="0.25">
      <c r="A50" s="15"/>
      <c r="B50" s="72" t="s">
        <v>373</v>
      </c>
      <c r="C50" s="53">
        <v>119.6</v>
      </c>
      <c r="D50" s="7">
        <v>119.6</v>
      </c>
      <c r="E50" s="7">
        <f t="shared" si="1"/>
        <v>100</v>
      </c>
      <c r="F50" s="37"/>
    </row>
    <row r="51" spans="1:6" ht="47.25" x14ac:dyDescent="0.25">
      <c r="A51" s="15"/>
      <c r="B51" s="72" t="s">
        <v>382</v>
      </c>
      <c r="C51" s="53">
        <v>609</v>
      </c>
      <c r="D51" s="7">
        <v>608.94348000000002</v>
      </c>
      <c r="E51" s="7">
        <f t="shared" si="1"/>
        <v>99.990719211822665</v>
      </c>
      <c r="F51" s="37"/>
    </row>
    <row r="52" spans="1:6" ht="17.25" customHeight="1" x14ac:dyDescent="0.25">
      <c r="A52" s="15"/>
      <c r="B52" s="5" t="s">
        <v>3</v>
      </c>
      <c r="C52" s="1">
        <f>C53+C54+C55+C62+C63+C66+C67+C68+C69+C70+C71+C72+C75+C73+C74+C76+C77+C78+C79</f>
        <v>407578.80000000005</v>
      </c>
      <c r="D52" s="1">
        <f>D53+D54+D55+D62+D63+D66+D67+D68+D69+D70+D71+D72+D75+D73+D74+D76+D77+D78+D79</f>
        <v>376250.24</v>
      </c>
      <c r="E52" s="7">
        <f t="shared" si="1"/>
        <v>92.313496187731047</v>
      </c>
      <c r="F52" s="37"/>
    </row>
    <row r="53" spans="1:6" ht="60" customHeight="1" x14ac:dyDescent="0.25">
      <c r="A53" s="15"/>
      <c r="B53" s="6" t="s">
        <v>201</v>
      </c>
      <c r="C53" s="7">
        <v>326241.2</v>
      </c>
      <c r="D53" s="7">
        <v>297034.03999999998</v>
      </c>
      <c r="E53" s="7">
        <f t="shared" si="1"/>
        <v>91.047372312264656</v>
      </c>
      <c r="F53" s="37"/>
    </row>
    <row r="54" spans="1:6" ht="120" x14ac:dyDescent="0.25">
      <c r="A54" s="15"/>
      <c r="B54" s="6" t="s">
        <v>281</v>
      </c>
      <c r="C54" s="7">
        <v>52103.8</v>
      </c>
      <c r="D54" s="7">
        <v>52103.8</v>
      </c>
      <c r="E54" s="7">
        <f t="shared" si="1"/>
        <v>100</v>
      </c>
      <c r="F54" s="37"/>
    </row>
    <row r="55" spans="1:6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37"/>
    </row>
    <row r="56" spans="1:6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37"/>
    </row>
    <row r="57" spans="1:6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37"/>
    </row>
    <row r="58" spans="1:6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37"/>
    </row>
    <row r="59" spans="1:6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37"/>
    </row>
    <row r="60" spans="1:6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37"/>
    </row>
    <row r="61" spans="1:6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37"/>
    </row>
    <row r="62" spans="1:6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37"/>
    </row>
    <row r="63" spans="1:6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37"/>
    </row>
    <row r="64" spans="1:6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37"/>
    </row>
    <row r="65" spans="1:6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37"/>
    </row>
    <row r="66" spans="1:6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37"/>
    </row>
    <row r="67" spans="1:6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37"/>
    </row>
    <row r="68" spans="1:6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37"/>
    </row>
    <row r="69" spans="1:6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37"/>
    </row>
    <row r="70" spans="1:6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37"/>
    </row>
    <row r="71" spans="1:6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37"/>
    </row>
    <row r="72" spans="1:6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37"/>
    </row>
    <row r="73" spans="1:6" ht="60" x14ac:dyDescent="0.25">
      <c r="A73" s="15"/>
      <c r="B73" s="6" t="s">
        <v>299</v>
      </c>
      <c r="C73" s="7">
        <v>1821.4</v>
      </c>
      <c r="D73" s="7">
        <v>0</v>
      </c>
      <c r="E73" s="7">
        <f t="shared" si="1"/>
        <v>0</v>
      </c>
      <c r="F73" s="37"/>
    </row>
    <row r="74" spans="1:6" ht="75" x14ac:dyDescent="0.25">
      <c r="A74" s="15"/>
      <c r="B74" s="6" t="s">
        <v>300</v>
      </c>
      <c r="C74" s="57">
        <v>700</v>
      </c>
      <c r="D74" s="57">
        <v>700</v>
      </c>
      <c r="E74" s="7">
        <f t="shared" si="1"/>
        <v>100</v>
      </c>
      <c r="F74" s="37"/>
    </row>
    <row r="75" spans="1:6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37"/>
    </row>
    <row r="76" spans="1:6" ht="48.75" customHeight="1" x14ac:dyDescent="0.25">
      <c r="A76" s="15"/>
      <c r="B76" s="6" t="s">
        <v>304</v>
      </c>
      <c r="C76" s="7">
        <v>17501.7</v>
      </c>
      <c r="D76" s="7">
        <v>17501.7</v>
      </c>
      <c r="E76" s="7">
        <f t="shared" si="1"/>
        <v>100</v>
      </c>
      <c r="F76" s="37"/>
    </row>
    <row r="77" spans="1:6" ht="63" customHeight="1" x14ac:dyDescent="0.25">
      <c r="A77" s="15"/>
      <c r="B77" s="6" t="s">
        <v>305</v>
      </c>
      <c r="C77" s="7">
        <v>910.7</v>
      </c>
      <c r="D77" s="7">
        <v>910.7</v>
      </c>
      <c r="E77" s="7">
        <f t="shared" si="1"/>
        <v>100</v>
      </c>
      <c r="F77" s="37"/>
    </row>
    <row r="78" spans="1:6" ht="63" customHeight="1" x14ac:dyDescent="0.25">
      <c r="A78" s="15"/>
      <c r="B78" s="6" t="s">
        <v>310</v>
      </c>
      <c r="C78" s="7">
        <v>8000</v>
      </c>
      <c r="D78" s="7">
        <v>8000</v>
      </c>
      <c r="E78" s="7">
        <f t="shared" si="1"/>
        <v>100</v>
      </c>
      <c r="F78" s="37"/>
    </row>
    <row r="79" spans="1:6" ht="63" customHeight="1" x14ac:dyDescent="0.25">
      <c r="A79" s="15"/>
      <c r="B79" s="72" t="s">
        <v>370</v>
      </c>
      <c r="C79" s="73">
        <v>300</v>
      </c>
      <c r="D79" s="7">
        <v>0</v>
      </c>
      <c r="E79" s="7">
        <f t="shared" si="1"/>
        <v>0</v>
      </c>
      <c r="F79" s="37"/>
    </row>
    <row r="80" spans="1:6" ht="15.75" customHeight="1" x14ac:dyDescent="0.25">
      <c r="A80" s="15"/>
      <c r="B80" s="26" t="s">
        <v>4</v>
      </c>
      <c r="C80" s="1">
        <f>C81+C82+C104</f>
        <v>984206.79999999981</v>
      </c>
      <c r="D80" s="1">
        <f>D81+D82+D104</f>
        <v>874193.97999999986</v>
      </c>
      <c r="E80" s="7">
        <f t="shared" si="1"/>
        <v>88.822184524634466</v>
      </c>
      <c r="F80" s="37"/>
    </row>
    <row r="81" spans="1:7" ht="45" customHeight="1" x14ac:dyDescent="0.25">
      <c r="A81" s="15"/>
      <c r="B81" s="6" t="s">
        <v>80</v>
      </c>
      <c r="C81" s="7">
        <v>2977.7</v>
      </c>
      <c r="D81" s="7">
        <v>2977.7</v>
      </c>
      <c r="E81" s="7">
        <f t="shared" si="1"/>
        <v>100</v>
      </c>
      <c r="F81" s="37"/>
    </row>
    <row r="82" spans="1:7" ht="47.25" customHeight="1" x14ac:dyDescent="0.25">
      <c r="A82" s="15"/>
      <c r="B82" s="8" t="s">
        <v>93</v>
      </c>
      <c r="C82" s="1">
        <f>C83+C84+C85+C86+C87+C88+C89+C90+C91+C92+C97+C98+C99+C102+C103</f>
        <v>894801.99999999988</v>
      </c>
      <c r="D82" s="1">
        <f>D83+D84+D85+D86+D87+D88+D89+D90+D91+D92+D97+D98+D99+D102+D103</f>
        <v>791988.47999999986</v>
      </c>
      <c r="E82" s="7">
        <f t="shared" si="1"/>
        <v>88.509913925091809</v>
      </c>
      <c r="F82" s="37"/>
    </row>
    <row r="83" spans="1:7" ht="45" customHeight="1" x14ac:dyDescent="0.25">
      <c r="A83" s="15"/>
      <c r="B83" s="6" t="s">
        <v>133</v>
      </c>
      <c r="C83" s="7">
        <v>450983.8</v>
      </c>
      <c r="D83" s="7">
        <v>385733.4</v>
      </c>
      <c r="E83" s="7">
        <f t="shared" si="1"/>
        <v>85.531542374692847</v>
      </c>
      <c r="F83" s="37"/>
      <c r="G83" s="76">
        <f>C83+C84+C85+C86+C87+C89+C90+C91+C92+C97+C99+C102+C105</f>
        <v>937325.39999999991</v>
      </c>
    </row>
    <row r="84" spans="1:7" ht="45.75" customHeight="1" x14ac:dyDescent="0.25">
      <c r="A84" s="15"/>
      <c r="B84" s="6" t="s">
        <v>132</v>
      </c>
      <c r="C84" s="7">
        <v>187558.39999999999</v>
      </c>
      <c r="D84" s="7">
        <v>169052.4</v>
      </c>
      <c r="E84" s="7">
        <f t="shared" si="1"/>
        <v>90.133206510612169</v>
      </c>
      <c r="F84" s="37"/>
    </row>
    <row r="85" spans="1:7" ht="44.25" customHeight="1" x14ac:dyDescent="0.25">
      <c r="A85" s="15"/>
      <c r="B85" s="6" t="s">
        <v>81</v>
      </c>
      <c r="C85" s="7">
        <v>1591.4</v>
      </c>
      <c r="D85" s="7">
        <v>1456.6</v>
      </c>
      <c r="E85" s="7">
        <f t="shared" si="1"/>
        <v>91.529470906120395</v>
      </c>
      <c r="F85" s="37"/>
    </row>
    <row r="86" spans="1:7" ht="104.25" customHeight="1" x14ac:dyDescent="0.25">
      <c r="A86" s="15"/>
      <c r="B86" s="6" t="s">
        <v>108</v>
      </c>
      <c r="C86" s="7">
        <v>15163.4</v>
      </c>
      <c r="D86" s="7">
        <v>13684.1</v>
      </c>
      <c r="E86" s="7">
        <f t="shared" si="1"/>
        <v>90.244272392735141</v>
      </c>
      <c r="F86" s="37"/>
    </row>
    <row r="87" spans="1:7" ht="45" customHeight="1" x14ac:dyDescent="0.25">
      <c r="A87" s="15"/>
      <c r="B87" s="6" t="s">
        <v>130</v>
      </c>
      <c r="C87" s="7">
        <v>33359</v>
      </c>
      <c r="D87" s="7">
        <v>30765.9</v>
      </c>
      <c r="E87" s="7">
        <f t="shared" ref="E87:E125" si="2">D87/C87*100</f>
        <v>92.226685452201806</v>
      </c>
      <c r="F87" s="37"/>
    </row>
    <row r="88" spans="1:7" ht="43.5" customHeight="1" x14ac:dyDescent="0.25">
      <c r="A88" s="15"/>
      <c r="B88" s="6" t="s">
        <v>82</v>
      </c>
      <c r="C88" s="7">
        <v>42989.1</v>
      </c>
      <c r="D88" s="7">
        <v>37845.15</v>
      </c>
      <c r="E88" s="7">
        <f t="shared" si="2"/>
        <v>88.034292413658349</v>
      </c>
      <c r="F88" s="37"/>
    </row>
    <row r="89" spans="1:7" ht="29.25" customHeight="1" x14ac:dyDescent="0.25">
      <c r="A89" s="15"/>
      <c r="B89" s="6" t="s">
        <v>83</v>
      </c>
      <c r="C89" s="7">
        <v>118100.6</v>
      </c>
      <c r="D89" s="7">
        <v>108431.7</v>
      </c>
      <c r="E89" s="7">
        <f t="shared" si="2"/>
        <v>91.812996716358768</v>
      </c>
      <c r="F89" s="37"/>
    </row>
    <row r="90" spans="1:7" ht="46.5" customHeight="1" x14ac:dyDescent="0.25">
      <c r="A90" s="15"/>
      <c r="B90" s="6" t="s">
        <v>84</v>
      </c>
      <c r="C90" s="7">
        <v>7.4</v>
      </c>
      <c r="D90" s="7">
        <v>7.4</v>
      </c>
      <c r="E90" s="7">
        <f t="shared" si="2"/>
        <v>100</v>
      </c>
      <c r="F90" s="37"/>
    </row>
    <row r="91" spans="1:7" ht="76.5" customHeight="1" x14ac:dyDescent="0.25">
      <c r="A91" s="15"/>
      <c r="B91" s="6" t="s">
        <v>85</v>
      </c>
      <c r="C91" s="7">
        <v>128.69999999999999</v>
      </c>
      <c r="D91" s="7">
        <v>128.69999999999999</v>
      </c>
      <c r="E91" s="7">
        <f t="shared" si="2"/>
        <v>100</v>
      </c>
      <c r="F91" s="37"/>
    </row>
    <row r="92" spans="1:7" ht="60.75" customHeight="1" x14ac:dyDescent="0.25">
      <c r="A92" s="15"/>
      <c r="B92" s="6" t="s">
        <v>86</v>
      </c>
      <c r="C92" s="7">
        <v>456.8</v>
      </c>
      <c r="D92" s="7">
        <v>419.85</v>
      </c>
      <c r="E92" s="7">
        <f t="shared" si="2"/>
        <v>91.911120840630474</v>
      </c>
      <c r="F92" s="37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37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37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37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37"/>
    </row>
    <row r="97" spans="1:7" ht="60" customHeight="1" x14ac:dyDescent="0.25">
      <c r="A97" s="15"/>
      <c r="B97" s="6" t="s">
        <v>88</v>
      </c>
      <c r="C97" s="7">
        <v>22315.1</v>
      </c>
      <c r="D97" s="7">
        <v>22315.062000000002</v>
      </c>
      <c r="E97" s="7">
        <f t="shared" si="2"/>
        <v>99.999829711719883</v>
      </c>
      <c r="F97" s="37"/>
      <c r="G97" s="37"/>
    </row>
    <row r="98" spans="1:7" ht="76.5" customHeight="1" x14ac:dyDescent="0.25">
      <c r="A98" s="15"/>
      <c r="B98" s="6" t="s">
        <v>116</v>
      </c>
      <c r="C98" s="7">
        <v>45.1</v>
      </c>
      <c r="D98" s="7">
        <v>45.1</v>
      </c>
      <c r="E98" s="7">
        <f t="shared" si="2"/>
        <v>100</v>
      </c>
      <c r="F98" s="37"/>
    </row>
    <row r="99" spans="1:7" ht="48.75" customHeight="1" x14ac:dyDescent="0.25">
      <c r="A99" s="15"/>
      <c r="B99" s="6" t="s">
        <v>173</v>
      </c>
      <c r="C99" s="7">
        <v>512.6</v>
      </c>
      <c r="D99" s="7">
        <v>512.6</v>
      </c>
      <c r="E99" s="7">
        <f t="shared" si="2"/>
        <v>100</v>
      </c>
      <c r="F99" s="37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37"/>
    </row>
    <row r="101" spans="1:7" ht="120" hidden="1" customHeight="1" x14ac:dyDescent="0.25">
      <c r="A101" s="15"/>
      <c r="B101" s="6" t="s">
        <v>209</v>
      </c>
      <c r="C101" s="7">
        <v>0</v>
      </c>
      <c r="D101" s="7">
        <v>0</v>
      </c>
      <c r="E101" s="7" t="e">
        <f t="shared" si="2"/>
        <v>#DIV/0!</v>
      </c>
      <c r="F101" s="37"/>
    </row>
    <row r="102" spans="1:7" ht="91.5" customHeight="1" x14ac:dyDescent="0.25">
      <c r="A102" s="15"/>
      <c r="B102" s="6" t="s">
        <v>291</v>
      </c>
      <c r="C102" s="7">
        <v>20721.099999999999</v>
      </c>
      <c r="D102" s="7">
        <v>20721.099999999999</v>
      </c>
      <c r="E102" s="7">
        <f t="shared" si="2"/>
        <v>100</v>
      </c>
      <c r="F102" s="37"/>
    </row>
    <row r="103" spans="1:7" ht="60" x14ac:dyDescent="0.25">
      <c r="A103" s="15"/>
      <c r="B103" s="6" t="s">
        <v>301</v>
      </c>
      <c r="C103" s="7">
        <v>869.5</v>
      </c>
      <c r="D103" s="7">
        <v>869.41800000000001</v>
      </c>
      <c r="E103" s="7">
        <f t="shared" si="2"/>
        <v>99.990569292696946</v>
      </c>
      <c r="F103" s="37"/>
    </row>
    <row r="104" spans="1:7" ht="15.75" customHeight="1" x14ac:dyDescent="0.25">
      <c r="A104" s="15"/>
      <c r="B104" s="5" t="s">
        <v>5</v>
      </c>
      <c r="C104" s="1">
        <f>C105</f>
        <v>86427.1</v>
      </c>
      <c r="D104" s="1">
        <f>D105</f>
        <v>79227.8</v>
      </c>
      <c r="E104" s="7">
        <f t="shared" si="2"/>
        <v>91.670089589954998</v>
      </c>
      <c r="F104" s="37"/>
      <c r="G104" s="36"/>
    </row>
    <row r="105" spans="1:7" ht="45" customHeight="1" x14ac:dyDescent="0.25">
      <c r="A105" s="15"/>
      <c r="B105" s="6" t="s">
        <v>90</v>
      </c>
      <c r="C105" s="7">
        <v>86427.1</v>
      </c>
      <c r="D105" s="7">
        <v>79227.8</v>
      </c>
      <c r="E105" s="7">
        <f t="shared" si="2"/>
        <v>91.670089589954998</v>
      </c>
      <c r="F105" s="37"/>
    </row>
    <row r="106" spans="1:7" ht="18" customHeight="1" x14ac:dyDescent="0.25">
      <c r="A106" s="15"/>
      <c r="B106" s="26" t="s">
        <v>91</v>
      </c>
      <c r="C106" s="1">
        <f>C107+C109+C115+C118+C119+C120+C121+C123+C122</f>
        <v>49609.590810000002</v>
      </c>
      <c r="D106" s="1">
        <f>D107+D109+D115+D118+D119+D120+D121+D123+D122</f>
        <v>41468.218390000002</v>
      </c>
      <c r="E106" s="1">
        <f t="shared" si="2"/>
        <v>83.589115961103815</v>
      </c>
      <c r="F106" s="37"/>
      <c r="G106" s="37"/>
    </row>
    <row r="107" spans="1:7" ht="60" x14ac:dyDescent="0.25">
      <c r="A107" s="15"/>
      <c r="B107" s="6" t="s">
        <v>308</v>
      </c>
      <c r="C107" s="7">
        <v>1164</v>
      </c>
      <c r="D107" s="7">
        <v>1164</v>
      </c>
      <c r="E107" s="7">
        <f t="shared" si="2"/>
        <v>100</v>
      </c>
      <c r="F107" s="37"/>
      <c r="G107" s="37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37"/>
      <c r="G108" s="37"/>
    </row>
    <row r="109" spans="1:7" ht="75" customHeight="1" x14ac:dyDescent="0.25">
      <c r="A109" s="15"/>
      <c r="B109" s="6" t="s">
        <v>211</v>
      </c>
      <c r="C109" s="7">
        <v>1401.5</v>
      </c>
      <c r="D109" s="7">
        <v>1401.5</v>
      </c>
      <c r="E109" s="7">
        <f t="shared" si="2"/>
        <v>100</v>
      </c>
      <c r="F109" s="37"/>
      <c r="G109" s="37"/>
    </row>
    <row r="110" spans="1:7" ht="135" hidden="1" customHeight="1" x14ac:dyDescent="0.25">
      <c r="A110" s="15"/>
      <c r="B110" s="6" t="s">
        <v>135</v>
      </c>
      <c r="C110" s="7">
        <v>0</v>
      </c>
      <c r="D110" s="7">
        <v>0</v>
      </c>
      <c r="E110" s="7" t="e">
        <f t="shared" si="2"/>
        <v>#DIV/0!</v>
      </c>
      <c r="F110" s="37"/>
      <c r="G110" s="37"/>
    </row>
    <row r="111" spans="1:7" ht="135" hidden="1" customHeight="1" x14ac:dyDescent="0.25">
      <c r="A111" s="15"/>
      <c r="B111" s="6" t="s">
        <v>212</v>
      </c>
      <c r="C111" s="7">
        <v>0</v>
      </c>
      <c r="D111" s="7">
        <v>0</v>
      </c>
      <c r="E111" s="7" t="e">
        <f t="shared" si="2"/>
        <v>#DIV/0!</v>
      </c>
      <c r="F111" s="37"/>
      <c r="G111" s="37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37"/>
      <c r="G112" s="37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37"/>
      <c r="G113" s="37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37"/>
      <c r="G114" s="37"/>
    </row>
    <row r="115" spans="1:9" ht="30" x14ac:dyDescent="0.25">
      <c r="A115" s="15"/>
      <c r="B115" s="12" t="s">
        <v>309</v>
      </c>
      <c r="C115" s="7">
        <v>18090.7</v>
      </c>
      <c r="D115" s="7">
        <v>14366.068499999999</v>
      </c>
      <c r="E115" s="7">
        <f t="shared" si="2"/>
        <v>79.411346714057501</v>
      </c>
      <c r="F115" s="69"/>
      <c r="G115" s="37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37"/>
      <c r="G116" s="37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37"/>
      <c r="G117" s="37"/>
    </row>
    <row r="118" spans="1:9" ht="94.5" x14ac:dyDescent="0.25">
      <c r="A118" s="15"/>
      <c r="B118" s="72" t="s">
        <v>375</v>
      </c>
      <c r="C118" s="53">
        <v>150</v>
      </c>
      <c r="D118" s="7">
        <v>150</v>
      </c>
      <c r="E118" s="7">
        <f t="shared" si="2"/>
        <v>100</v>
      </c>
      <c r="F118" s="37"/>
      <c r="G118" s="37"/>
    </row>
    <row r="119" spans="1:9" ht="94.5" customHeight="1" x14ac:dyDescent="0.25">
      <c r="A119" s="15"/>
      <c r="B119" s="72" t="s">
        <v>377</v>
      </c>
      <c r="C119" s="53">
        <v>1120.1618100000001</v>
      </c>
      <c r="D119" s="7">
        <v>1120.162</v>
      </c>
      <c r="E119" s="7">
        <f t="shared" si="2"/>
        <v>100.00001696183519</v>
      </c>
      <c r="F119" s="37"/>
      <c r="G119" s="37"/>
    </row>
    <row r="120" spans="1:9" ht="75" x14ac:dyDescent="0.25">
      <c r="A120" s="15"/>
      <c r="B120" s="12" t="s">
        <v>94</v>
      </c>
      <c r="C120" s="7">
        <v>979.8</v>
      </c>
      <c r="D120" s="7">
        <v>846.31</v>
      </c>
      <c r="E120" s="7">
        <f t="shared" si="2"/>
        <v>86.375790977750555</v>
      </c>
      <c r="F120" s="37"/>
    </row>
    <row r="121" spans="1:9" ht="89.25" customHeight="1" x14ac:dyDescent="0.25">
      <c r="A121" s="15"/>
      <c r="B121" s="71" t="s">
        <v>374</v>
      </c>
      <c r="C121" s="53">
        <v>14124.1</v>
      </c>
      <c r="D121" s="7">
        <v>9987.9488899999997</v>
      </c>
      <c r="E121" s="7">
        <f t="shared" si="2"/>
        <v>70.715648359895482</v>
      </c>
      <c r="F121" s="37"/>
    </row>
    <row r="122" spans="1:9" ht="72" customHeight="1" x14ac:dyDescent="0.25">
      <c r="A122" s="15"/>
      <c r="B122" s="71" t="s">
        <v>383</v>
      </c>
      <c r="C122" s="53">
        <v>6000</v>
      </c>
      <c r="D122" s="7">
        <v>6000</v>
      </c>
      <c r="E122" s="7">
        <f t="shared" si="2"/>
        <v>100</v>
      </c>
      <c r="F122" s="37"/>
    </row>
    <row r="123" spans="1:9" ht="30" x14ac:dyDescent="0.25">
      <c r="A123" s="15"/>
      <c r="B123" s="12" t="s">
        <v>334</v>
      </c>
      <c r="C123" s="7">
        <v>6579.3289999999997</v>
      </c>
      <c r="D123" s="7">
        <v>6432.2290000000003</v>
      </c>
      <c r="E123" s="7">
        <f t="shared" si="2"/>
        <v>97.764209693724098</v>
      </c>
      <c r="F123" s="37"/>
    </row>
    <row r="124" spans="1:9" ht="15.75" x14ac:dyDescent="0.25">
      <c r="A124" s="15"/>
      <c r="B124" s="48" t="s">
        <v>113</v>
      </c>
      <c r="C124" s="1">
        <v>3718.4119999999998</v>
      </c>
      <c r="D124" s="1">
        <v>2058.0517399999999</v>
      </c>
      <c r="E124" s="7">
        <f t="shared" si="2"/>
        <v>55.347598383395926</v>
      </c>
      <c r="F124" s="37"/>
    </row>
    <row r="125" spans="1:9" ht="15.75" x14ac:dyDescent="0.25">
      <c r="A125" s="15"/>
      <c r="B125" s="49" t="s">
        <v>6</v>
      </c>
      <c r="C125" s="1">
        <f>C23+C24+C25+C80+C106+C124</f>
        <v>1965920.6528099999</v>
      </c>
      <c r="D125" s="1">
        <f>D23+D24+D25+D80+D106+D124</f>
        <v>1759519.6841799999</v>
      </c>
      <c r="E125" s="7">
        <f t="shared" si="2"/>
        <v>89.501052937463186</v>
      </c>
      <c r="F125" s="37"/>
      <c r="G125" s="38"/>
      <c r="H125" s="38"/>
      <c r="I125" s="38"/>
    </row>
    <row r="126" spans="1:9" ht="78" customHeight="1" x14ac:dyDescent="0.25">
      <c r="A126" s="15"/>
      <c r="B126" s="6" t="s">
        <v>328</v>
      </c>
      <c r="C126" s="1"/>
      <c r="D126" s="7">
        <v>53.776000000000003</v>
      </c>
      <c r="E126" s="7"/>
      <c r="F126" s="37"/>
      <c r="G126" s="38"/>
      <c r="H126" s="38"/>
      <c r="I126" s="38"/>
    </row>
    <row r="127" spans="1:9" ht="74.25" customHeight="1" x14ac:dyDescent="0.25">
      <c r="A127" s="15"/>
      <c r="B127" s="6" t="s">
        <v>329</v>
      </c>
      <c r="C127" s="1"/>
      <c r="D127" s="7">
        <v>2372.53163</v>
      </c>
      <c r="E127" s="7"/>
      <c r="G127" s="38"/>
      <c r="H127" s="38"/>
      <c r="I127" s="38"/>
    </row>
    <row r="128" spans="1:9" ht="29.25" customHeight="1" x14ac:dyDescent="0.25">
      <c r="A128" s="15"/>
      <c r="B128" s="2" t="s">
        <v>125</v>
      </c>
      <c r="C128" s="4"/>
      <c r="D128" s="7">
        <v>-53.776000000000003</v>
      </c>
      <c r="E128" s="7"/>
      <c r="G128" s="38" t="s">
        <v>293</v>
      </c>
      <c r="H128" s="38" t="s">
        <v>294</v>
      </c>
      <c r="I128" s="38"/>
    </row>
    <row r="129" spans="1:9" ht="63.75" customHeight="1" x14ac:dyDescent="0.25">
      <c r="A129" s="15"/>
      <c r="B129" s="2" t="s">
        <v>330</v>
      </c>
      <c r="C129" s="4"/>
      <c r="D129" s="7">
        <v>-16172.1103</v>
      </c>
      <c r="E129" s="7"/>
      <c r="G129" s="38"/>
      <c r="H129" s="38"/>
      <c r="I129" s="38"/>
    </row>
    <row r="130" spans="1:9" ht="18.75" customHeight="1" x14ac:dyDescent="0.25">
      <c r="A130" s="15"/>
      <c r="B130" s="50" t="s">
        <v>95</v>
      </c>
      <c r="C130" s="1">
        <f>C22+C125+C126+C127+C128+C129</f>
        <v>2281074.25281</v>
      </c>
      <c r="D130" s="1">
        <f>D22+D125+D126+D127+D128+D129</f>
        <v>2037903.2514099998</v>
      </c>
      <c r="E130" s="7">
        <f t="shared" ref="E130:E194" si="3">D130/C130*100</f>
        <v>89.33962798008686</v>
      </c>
      <c r="G130" s="39" t="e">
        <f>C125+#REF!</f>
        <v>#REF!</v>
      </c>
      <c r="H130" s="39" t="e">
        <f>D125+#REF!+D128</f>
        <v>#REF!</v>
      </c>
      <c r="I130" s="38"/>
    </row>
    <row r="131" spans="1:9" ht="18.75" customHeight="1" x14ac:dyDescent="0.25">
      <c r="A131" s="15"/>
      <c r="B131" s="14" t="s">
        <v>7</v>
      </c>
      <c r="C131" s="1">
        <f>C132+C165+C167+C175+C207+C238+C241+C322+C340+C367+C375+C377</f>
        <v>2334526.4800300007</v>
      </c>
      <c r="D131" s="1">
        <f>D132+D165+D167+D175+D207+D238+D241+D322+D340+D367+D375+D377</f>
        <v>1978885.9088699999</v>
      </c>
      <c r="E131" s="7">
        <f t="shared" si="3"/>
        <v>84.766051094206034</v>
      </c>
      <c r="G131" s="38" t="s">
        <v>295</v>
      </c>
      <c r="H131" s="38" t="s">
        <v>296</v>
      </c>
      <c r="I131" s="38"/>
    </row>
    <row r="132" spans="1:9" ht="18.75" customHeight="1" x14ac:dyDescent="0.25">
      <c r="A132" s="17" t="s">
        <v>8</v>
      </c>
      <c r="B132" s="10" t="s">
        <v>9</v>
      </c>
      <c r="C132" s="1">
        <f>C133+C134+C135+C143+C144+C146+C147+C145</f>
        <v>155344.93391000002</v>
      </c>
      <c r="D132" s="1">
        <f>D133+D134+D135+D143+D144+D146+D147+D145</f>
        <v>126001.52280999999</v>
      </c>
      <c r="E132" s="7">
        <f t="shared" si="3"/>
        <v>81.110802675418881</v>
      </c>
      <c r="G132" s="39">
        <f>C132+C165+C167+C175+C207+C238+C241+C322+C340+C367+C377</f>
        <v>2333548.4800300007</v>
      </c>
      <c r="H132" s="39">
        <f>D132+D165+D167+D175+D207+D238+D241+D322+D340+D367+D377</f>
        <v>1978885.9088699999</v>
      </c>
      <c r="I132" s="38"/>
    </row>
    <row r="133" spans="1:9" ht="29.25" customHeight="1" x14ac:dyDescent="0.25">
      <c r="A133" s="17" t="s">
        <v>10</v>
      </c>
      <c r="B133" s="3" t="s">
        <v>11</v>
      </c>
      <c r="C133" s="1">
        <v>2891.239</v>
      </c>
      <c r="D133" s="1">
        <v>2525.6954999999998</v>
      </c>
      <c r="E133" s="7">
        <f t="shared" si="3"/>
        <v>87.356856351204442</v>
      </c>
      <c r="G133" s="38"/>
      <c r="H133" s="38"/>
      <c r="I133" s="38"/>
    </row>
    <row r="134" spans="1:9" ht="45" customHeight="1" x14ac:dyDescent="0.25">
      <c r="A134" s="17" t="s">
        <v>12</v>
      </c>
      <c r="B134" s="3" t="s">
        <v>13</v>
      </c>
      <c r="C134" s="1">
        <v>4286.62</v>
      </c>
      <c r="D134" s="1">
        <v>3624.56</v>
      </c>
      <c r="E134" s="7">
        <f t="shared" si="3"/>
        <v>84.555197334963211</v>
      </c>
    </row>
    <row r="135" spans="1:9" ht="16.5" customHeight="1" x14ac:dyDescent="0.25">
      <c r="A135" s="17" t="s">
        <v>14</v>
      </c>
      <c r="B135" s="3" t="s">
        <v>222</v>
      </c>
      <c r="C135" s="1">
        <f>C136+C137+C138+C139+C140+C141+C142</f>
        <v>65444.212080000012</v>
      </c>
      <c r="D135" s="1">
        <f>D136+D137+D138+D139+D140+D141+D142</f>
        <v>55153.95001</v>
      </c>
      <c r="E135" s="7">
        <f t="shared" si="3"/>
        <v>84.276283963169988</v>
      </c>
    </row>
    <row r="136" spans="1:9" ht="15.75" customHeight="1" x14ac:dyDescent="0.25">
      <c r="A136" s="18"/>
      <c r="B136" s="11" t="s">
        <v>15</v>
      </c>
      <c r="C136" s="7">
        <v>57034.812080000003</v>
      </c>
      <c r="D136" s="7">
        <v>48552.644970000001</v>
      </c>
      <c r="E136" s="7">
        <f t="shared" si="3"/>
        <v>85.128087915670747</v>
      </c>
    </row>
    <row r="137" spans="1:9" ht="60.75" customHeight="1" x14ac:dyDescent="0.25">
      <c r="A137" s="18"/>
      <c r="B137" s="11" t="s">
        <v>216</v>
      </c>
      <c r="C137" s="7">
        <v>2105.3000000000002</v>
      </c>
      <c r="D137" s="7">
        <v>1655.6849</v>
      </c>
      <c r="E137" s="7">
        <f t="shared" si="3"/>
        <v>78.64365648601148</v>
      </c>
    </row>
    <row r="138" spans="1:9" ht="28.5" customHeight="1" x14ac:dyDescent="0.25">
      <c r="A138" s="18"/>
      <c r="B138" s="11" t="s">
        <v>217</v>
      </c>
      <c r="C138" s="7">
        <v>1591.4</v>
      </c>
      <c r="D138" s="7">
        <v>1328.9844399999999</v>
      </c>
      <c r="E138" s="7">
        <f t="shared" si="3"/>
        <v>83.510395877843408</v>
      </c>
    </row>
    <row r="139" spans="1:9" ht="61.5" customHeight="1" x14ac:dyDescent="0.25">
      <c r="A139" s="18"/>
      <c r="B139" s="11" t="s">
        <v>218</v>
      </c>
      <c r="C139" s="7">
        <v>4119.8</v>
      </c>
      <c r="D139" s="7">
        <v>3199.9232900000002</v>
      </c>
      <c r="E139" s="7">
        <f t="shared" si="3"/>
        <v>77.671811495703679</v>
      </c>
    </row>
    <row r="140" spans="1:9" ht="42.75" customHeight="1" x14ac:dyDescent="0.25">
      <c r="A140" s="18"/>
      <c r="B140" s="11" t="s">
        <v>219</v>
      </c>
      <c r="C140" s="7">
        <v>7.4</v>
      </c>
      <c r="D140" s="7">
        <v>5.95235</v>
      </c>
      <c r="E140" s="7">
        <f t="shared" si="3"/>
        <v>80.437162162162153</v>
      </c>
    </row>
    <row r="141" spans="1:9" ht="90" x14ac:dyDescent="0.25">
      <c r="A141" s="18"/>
      <c r="B141" s="15" t="s">
        <v>220</v>
      </c>
      <c r="C141" s="7">
        <v>128.69999999999999</v>
      </c>
      <c r="D141" s="7">
        <v>99.179879999999997</v>
      </c>
      <c r="E141" s="7">
        <f t="shared" si="3"/>
        <v>77.062843822843831</v>
      </c>
    </row>
    <row r="142" spans="1:9" ht="60" x14ac:dyDescent="0.25">
      <c r="A142" s="19"/>
      <c r="B142" s="15" t="s">
        <v>221</v>
      </c>
      <c r="C142" s="7">
        <v>456.8</v>
      </c>
      <c r="D142" s="7">
        <v>311.58017999999998</v>
      </c>
      <c r="E142" s="7">
        <f t="shared" si="3"/>
        <v>68.209321366024511</v>
      </c>
    </row>
    <row r="143" spans="1:9" ht="55.5" customHeight="1" x14ac:dyDescent="0.25">
      <c r="A143" s="17" t="s">
        <v>148</v>
      </c>
      <c r="B143" s="3" t="s">
        <v>147</v>
      </c>
      <c r="C143" s="1">
        <v>45.1</v>
      </c>
      <c r="D143" s="1">
        <v>45.1</v>
      </c>
      <c r="E143" s="7">
        <f t="shared" si="3"/>
        <v>100</v>
      </c>
    </row>
    <row r="144" spans="1:9" ht="15.75" customHeight="1" x14ac:dyDescent="0.25">
      <c r="A144" s="17" t="s">
        <v>16</v>
      </c>
      <c r="B144" s="10" t="s">
        <v>223</v>
      </c>
      <c r="C144" s="1">
        <v>2603.42</v>
      </c>
      <c r="D144" s="1">
        <v>2196.6610700000001</v>
      </c>
      <c r="E144" s="7">
        <f t="shared" si="3"/>
        <v>84.37597736823102</v>
      </c>
    </row>
    <row r="145" spans="1:5" ht="15.75" customHeight="1" x14ac:dyDescent="0.25">
      <c r="A145" s="17" t="s">
        <v>17</v>
      </c>
      <c r="B145" s="10" t="s">
        <v>18</v>
      </c>
      <c r="C145" s="1">
        <v>2063.6</v>
      </c>
      <c r="D145" s="1">
        <v>1746.92</v>
      </c>
      <c r="E145" s="7">
        <f t="shared" si="3"/>
        <v>84.654002713704216</v>
      </c>
    </row>
    <row r="146" spans="1:5" ht="15.75" customHeight="1" x14ac:dyDescent="0.25">
      <c r="A146" s="17" t="s">
        <v>19</v>
      </c>
      <c r="B146" s="10" t="s">
        <v>20</v>
      </c>
      <c r="C146" s="1">
        <v>650</v>
      </c>
      <c r="D146" s="1">
        <v>0</v>
      </c>
      <c r="E146" s="7">
        <f t="shared" si="3"/>
        <v>0</v>
      </c>
    </row>
    <row r="147" spans="1:5" ht="15.75" customHeight="1" x14ac:dyDescent="0.25">
      <c r="A147" s="17" t="s">
        <v>21</v>
      </c>
      <c r="B147" s="10" t="s">
        <v>174</v>
      </c>
      <c r="C147" s="1">
        <f>C148+C149+C151+C159+C155+C161+C162+C163+C154+C160+C164+C153+C152+C150</f>
        <v>77360.742830000003</v>
      </c>
      <c r="D147" s="1">
        <f>D148+D149+D151+D159+D155+D161+D162+D163+D154+D160+D164+D153+D152+D150</f>
        <v>60708.636229999996</v>
      </c>
      <c r="E147" s="7">
        <f t="shared" si="3"/>
        <v>78.474732802665869</v>
      </c>
    </row>
    <row r="148" spans="1:5" ht="152.25" customHeight="1" x14ac:dyDescent="0.25">
      <c r="A148" s="20"/>
      <c r="B148" s="11" t="s">
        <v>224</v>
      </c>
      <c r="C148" s="7">
        <v>736.9</v>
      </c>
      <c r="D148" s="7">
        <v>736.9</v>
      </c>
      <c r="E148" s="7">
        <f t="shared" si="3"/>
        <v>100</v>
      </c>
    </row>
    <row r="149" spans="1:5" ht="62.25" customHeight="1" x14ac:dyDescent="0.25">
      <c r="A149" s="20"/>
      <c r="B149" s="11" t="s">
        <v>311</v>
      </c>
      <c r="C149" s="7">
        <v>540</v>
      </c>
      <c r="D149" s="7">
        <v>100</v>
      </c>
      <c r="E149" s="7">
        <f t="shared" si="3"/>
        <v>18.518518518518519</v>
      </c>
    </row>
    <row r="150" spans="1:5" ht="75" x14ac:dyDescent="0.25">
      <c r="A150" s="20"/>
      <c r="B150" s="11" t="s">
        <v>384</v>
      </c>
      <c r="C150" s="7">
        <v>100</v>
      </c>
      <c r="D150" s="7">
        <v>100</v>
      </c>
      <c r="E150" s="7">
        <f t="shared" si="3"/>
        <v>100</v>
      </c>
    </row>
    <row r="151" spans="1:5" ht="52.5" customHeight="1" x14ac:dyDescent="0.25">
      <c r="A151" s="20"/>
      <c r="B151" s="11" t="s">
        <v>225</v>
      </c>
      <c r="C151" s="7">
        <v>272</v>
      </c>
      <c r="D151" s="7">
        <v>261.66000000000003</v>
      </c>
      <c r="E151" s="7">
        <f t="shared" si="3"/>
        <v>96.19852941176471</v>
      </c>
    </row>
    <row r="152" spans="1:5" ht="90" x14ac:dyDescent="0.25">
      <c r="A152" s="20"/>
      <c r="B152" s="11" t="s">
        <v>381</v>
      </c>
      <c r="C152" s="7">
        <v>1120.1618100000001</v>
      </c>
      <c r="D152" s="7">
        <v>1120.1618100000001</v>
      </c>
      <c r="E152" s="7">
        <f t="shared" si="3"/>
        <v>100</v>
      </c>
    </row>
    <row r="153" spans="1:5" ht="75" x14ac:dyDescent="0.25">
      <c r="A153" s="20"/>
      <c r="B153" s="11" t="s">
        <v>380</v>
      </c>
      <c r="C153" s="7">
        <v>247.95</v>
      </c>
      <c r="D153" s="7">
        <v>247.95</v>
      </c>
      <c r="E153" s="7">
        <f t="shared" si="3"/>
        <v>100</v>
      </c>
    </row>
    <row r="154" spans="1:5" ht="19.5" customHeight="1" x14ac:dyDescent="0.25">
      <c r="A154" s="20"/>
      <c r="B154" s="11" t="s">
        <v>175</v>
      </c>
      <c r="C154" s="7">
        <v>7076.6886999999997</v>
      </c>
      <c r="D154" s="7">
        <v>40</v>
      </c>
      <c r="E154" s="7">
        <f t="shared" si="3"/>
        <v>0.56523611106420435</v>
      </c>
    </row>
    <row r="155" spans="1:5" ht="29.25" customHeight="1" x14ac:dyDescent="0.25">
      <c r="A155" s="20"/>
      <c r="B155" s="11" t="s">
        <v>189</v>
      </c>
      <c r="C155" s="7">
        <v>820.7</v>
      </c>
      <c r="D155" s="7">
        <v>511.22300000000001</v>
      </c>
      <c r="E155" s="7">
        <f t="shared" si="3"/>
        <v>62.291092969416354</v>
      </c>
    </row>
    <row r="156" spans="1:5" ht="45" hidden="1" customHeight="1" x14ac:dyDescent="0.25">
      <c r="A156" s="20"/>
      <c r="B156" s="2" t="s">
        <v>22</v>
      </c>
      <c r="C156" s="7"/>
      <c r="D156" s="7"/>
      <c r="E156" s="7" t="e">
        <f t="shared" si="3"/>
        <v>#DIV/0!</v>
      </c>
    </row>
    <row r="157" spans="1:5" ht="15" hidden="1" customHeight="1" x14ac:dyDescent="0.25">
      <c r="A157" s="20"/>
      <c r="B157" s="11" t="s">
        <v>136</v>
      </c>
      <c r="C157" s="7">
        <v>0</v>
      </c>
      <c r="D157" s="7">
        <v>0</v>
      </c>
      <c r="E157" s="7" t="e">
        <f t="shared" si="3"/>
        <v>#DIV/0!</v>
      </c>
    </row>
    <row r="158" spans="1:5" ht="30" hidden="1" x14ac:dyDescent="0.25">
      <c r="A158" s="20"/>
      <c r="B158" s="11" t="s">
        <v>137</v>
      </c>
      <c r="C158" s="7">
        <v>0</v>
      </c>
      <c r="D158" s="7"/>
      <c r="E158" s="7" t="e">
        <f t="shared" si="3"/>
        <v>#DIV/0!</v>
      </c>
    </row>
    <row r="159" spans="1:5" ht="30" x14ac:dyDescent="0.25">
      <c r="A159" s="20"/>
      <c r="B159" s="11" t="s">
        <v>312</v>
      </c>
      <c r="C159" s="7">
        <v>370</v>
      </c>
      <c r="D159" s="7">
        <v>64.989999999999995</v>
      </c>
      <c r="E159" s="7">
        <f t="shared" si="3"/>
        <v>17.564864864864862</v>
      </c>
    </row>
    <row r="160" spans="1:5" ht="75" hidden="1" x14ac:dyDescent="0.25">
      <c r="A160" s="20"/>
      <c r="B160" s="11" t="s">
        <v>313</v>
      </c>
      <c r="C160" s="7">
        <v>0</v>
      </c>
      <c r="D160" s="7">
        <v>0</v>
      </c>
      <c r="E160" s="7" t="e">
        <f t="shared" si="3"/>
        <v>#DIV/0!</v>
      </c>
    </row>
    <row r="161" spans="1:5" ht="30" x14ac:dyDescent="0.25">
      <c r="A161" s="20"/>
      <c r="B161" s="11" t="s">
        <v>176</v>
      </c>
      <c r="C161" s="7">
        <v>34269.491670000003</v>
      </c>
      <c r="D161" s="7">
        <v>29208.272580000001</v>
      </c>
      <c r="E161" s="7">
        <f t="shared" si="3"/>
        <v>85.231122951173901</v>
      </c>
    </row>
    <row r="162" spans="1:5" hidden="1" x14ac:dyDescent="0.25">
      <c r="A162" s="20"/>
      <c r="B162" s="11" t="s">
        <v>105</v>
      </c>
      <c r="C162" s="7">
        <v>0</v>
      </c>
      <c r="D162" s="54">
        <v>0</v>
      </c>
      <c r="E162" s="7" t="e">
        <f t="shared" si="3"/>
        <v>#DIV/0!</v>
      </c>
    </row>
    <row r="163" spans="1:5" ht="75" hidden="1" x14ac:dyDescent="0.25">
      <c r="A163" s="17"/>
      <c r="B163" s="11" t="s">
        <v>215</v>
      </c>
      <c r="C163" s="7">
        <v>0</v>
      </c>
      <c r="D163" s="54">
        <v>0</v>
      </c>
      <c r="E163" s="7" t="e">
        <f t="shared" si="3"/>
        <v>#DIV/0!</v>
      </c>
    </row>
    <row r="164" spans="1:5" ht="30" x14ac:dyDescent="0.25">
      <c r="A164" s="17"/>
      <c r="B164" s="11" t="s">
        <v>254</v>
      </c>
      <c r="C164" s="7">
        <v>31806.85065</v>
      </c>
      <c r="D164" s="40">
        <v>28317.47884</v>
      </c>
      <c r="E164" s="7">
        <f t="shared" si="3"/>
        <v>89.029496040344384</v>
      </c>
    </row>
    <row r="165" spans="1:5" ht="15" customHeight="1" x14ac:dyDescent="0.25">
      <c r="A165" s="17" t="s">
        <v>23</v>
      </c>
      <c r="B165" s="10" t="s">
        <v>24</v>
      </c>
      <c r="C165" s="1">
        <f>C166</f>
        <v>2977.7</v>
      </c>
      <c r="D165" s="1">
        <f>D166</f>
        <v>2977.7</v>
      </c>
      <c r="E165" s="7">
        <f t="shared" si="3"/>
        <v>100</v>
      </c>
    </row>
    <row r="166" spans="1:5" ht="27.75" customHeight="1" x14ac:dyDescent="0.25">
      <c r="A166" s="20" t="s">
        <v>25</v>
      </c>
      <c r="B166" s="11" t="s">
        <v>278</v>
      </c>
      <c r="C166" s="7">
        <v>2977.7</v>
      </c>
      <c r="D166" s="7">
        <v>2977.7</v>
      </c>
      <c r="E166" s="7">
        <f t="shared" si="3"/>
        <v>100</v>
      </c>
    </row>
    <row r="167" spans="1:5" ht="27.75" customHeight="1" x14ac:dyDescent="0.25">
      <c r="A167" s="17" t="s">
        <v>26</v>
      </c>
      <c r="B167" s="10" t="s">
        <v>27</v>
      </c>
      <c r="C167" s="1">
        <f>C168+C174</f>
        <v>3955.09</v>
      </c>
      <c r="D167" s="1">
        <f>D168+D174</f>
        <v>3686.2650000000003</v>
      </c>
      <c r="E167" s="7">
        <f t="shared" si="3"/>
        <v>93.203062382904051</v>
      </c>
    </row>
    <row r="168" spans="1:5" ht="18" customHeight="1" x14ac:dyDescent="0.25">
      <c r="A168" s="17" t="s">
        <v>28</v>
      </c>
      <c r="B168" s="10" t="s">
        <v>106</v>
      </c>
      <c r="C168" s="1">
        <f>C169+C170+C171+C172</f>
        <v>3899.09</v>
      </c>
      <c r="D168" s="1">
        <f>D169+D170+D171+D172</f>
        <v>3630.2650000000003</v>
      </c>
      <c r="E168" s="7">
        <f t="shared" si="3"/>
        <v>93.105442551980076</v>
      </c>
    </row>
    <row r="169" spans="1:5" x14ac:dyDescent="0.25">
      <c r="A169" s="20"/>
      <c r="B169" s="11" t="s">
        <v>107</v>
      </c>
      <c r="C169" s="7">
        <v>657</v>
      </c>
      <c r="D169" s="7">
        <v>656.8</v>
      </c>
      <c r="E169" s="7">
        <f t="shared" si="3"/>
        <v>99.969558599695574</v>
      </c>
    </row>
    <row r="170" spans="1:5" ht="90" hidden="1" customHeight="1" x14ac:dyDescent="0.25">
      <c r="A170" s="20"/>
      <c r="B170" s="11" t="s">
        <v>177</v>
      </c>
      <c r="C170" s="7"/>
      <c r="D170" s="7">
        <v>0</v>
      </c>
      <c r="E170" s="7" t="e">
        <f t="shared" si="3"/>
        <v>#DIV/0!</v>
      </c>
    </row>
    <row r="171" spans="1:5" ht="60" hidden="1" customHeight="1" x14ac:dyDescent="0.25">
      <c r="A171" s="20"/>
      <c r="B171" s="11" t="s">
        <v>178</v>
      </c>
      <c r="C171" s="7"/>
      <c r="D171" s="7">
        <v>0</v>
      </c>
      <c r="E171" s="7" t="e">
        <f t="shared" si="3"/>
        <v>#DIV/0!</v>
      </c>
    </row>
    <row r="172" spans="1:5" x14ac:dyDescent="0.25">
      <c r="A172" s="20"/>
      <c r="B172" s="11" t="s">
        <v>150</v>
      </c>
      <c r="C172" s="7">
        <v>3242.09</v>
      </c>
      <c r="D172" s="7">
        <v>2973.4650000000001</v>
      </c>
      <c r="E172" s="7">
        <f t="shared" si="3"/>
        <v>91.714449629714167</v>
      </c>
    </row>
    <row r="173" spans="1:5" hidden="1" x14ac:dyDescent="0.25">
      <c r="A173" s="20"/>
      <c r="B173" s="11" t="s">
        <v>368</v>
      </c>
      <c r="C173" s="1">
        <f>C174</f>
        <v>56</v>
      </c>
      <c r="D173" s="1">
        <f>D174</f>
        <v>56</v>
      </c>
      <c r="E173" s="7">
        <f t="shared" si="3"/>
        <v>100</v>
      </c>
    </row>
    <row r="174" spans="1:5" ht="75" x14ac:dyDescent="0.25">
      <c r="A174" s="17" t="s">
        <v>191</v>
      </c>
      <c r="B174" s="11" t="s">
        <v>367</v>
      </c>
      <c r="C174" s="7">
        <v>56</v>
      </c>
      <c r="D174" s="7">
        <v>56</v>
      </c>
      <c r="E174" s="7">
        <f t="shared" si="3"/>
        <v>100</v>
      </c>
    </row>
    <row r="175" spans="1:5" ht="15.75" customHeight="1" x14ac:dyDescent="0.25">
      <c r="A175" s="17" t="s">
        <v>29</v>
      </c>
      <c r="B175" s="10" t="s">
        <v>30</v>
      </c>
      <c r="C175" s="1">
        <f>C176+C182+C188+C200+C201+C180</f>
        <v>99192.840700000001</v>
      </c>
      <c r="D175" s="1">
        <f>D176+D182+D188+D200+D201+D180</f>
        <v>79959.131160000004</v>
      </c>
      <c r="E175" s="7">
        <f t="shared" si="3"/>
        <v>80.609780500015461</v>
      </c>
    </row>
    <row r="176" spans="1:5" ht="16.5" customHeight="1" x14ac:dyDescent="0.25">
      <c r="A176" s="17" t="s">
        <v>31</v>
      </c>
      <c r="B176" s="10" t="s">
        <v>32</v>
      </c>
      <c r="C176" s="1">
        <f>C177+C179</f>
        <v>575.6</v>
      </c>
      <c r="D176" s="1">
        <v>0</v>
      </c>
      <c r="E176" s="7">
        <f t="shared" si="3"/>
        <v>0</v>
      </c>
    </row>
    <row r="177" spans="1:5" ht="72" customHeight="1" x14ac:dyDescent="0.25">
      <c r="A177" s="20"/>
      <c r="B177" s="11" t="s">
        <v>249</v>
      </c>
      <c r="C177" s="7">
        <v>575.6</v>
      </c>
      <c r="D177" s="7">
        <v>0</v>
      </c>
      <c r="E177" s="7">
        <f t="shared" si="3"/>
        <v>0</v>
      </c>
    </row>
    <row r="178" spans="1:5" ht="29.25" hidden="1" customHeight="1" x14ac:dyDescent="0.25">
      <c r="A178" s="17" t="s">
        <v>33</v>
      </c>
      <c r="B178" s="10" t="s">
        <v>34</v>
      </c>
      <c r="C178" s="1" t="e">
        <f>#REF!</f>
        <v>#REF!</v>
      </c>
      <c r="D178" s="1" t="e">
        <f>#REF!</f>
        <v>#REF!</v>
      </c>
      <c r="E178" s="7" t="e">
        <f t="shared" si="3"/>
        <v>#REF!</v>
      </c>
    </row>
    <row r="179" spans="1:5" hidden="1" x14ac:dyDescent="0.25">
      <c r="A179" s="20"/>
      <c r="B179" s="11"/>
      <c r="C179" s="7">
        <v>0</v>
      </c>
      <c r="D179" s="7">
        <v>0</v>
      </c>
      <c r="E179" s="7" t="e">
        <f t="shared" si="3"/>
        <v>#DIV/0!</v>
      </c>
    </row>
    <row r="180" spans="1:5" x14ac:dyDescent="0.25">
      <c r="A180" s="20" t="s">
        <v>379</v>
      </c>
      <c r="B180" s="10" t="s">
        <v>358</v>
      </c>
      <c r="C180" s="1">
        <f>C181</f>
        <v>300</v>
      </c>
      <c r="D180" s="1">
        <f>D181</f>
        <v>0</v>
      </c>
      <c r="E180" s="7">
        <f t="shared" si="3"/>
        <v>0</v>
      </c>
    </row>
    <row r="181" spans="1:5" ht="75" x14ac:dyDescent="0.25">
      <c r="A181" s="20"/>
      <c r="B181" s="11" t="s">
        <v>359</v>
      </c>
      <c r="C181" s="7">
        <v>300</v>
      </c>
      <c r="D181" s="7">
        <v>0</v>
      </c>
      <c r="E181" s="7">
        <f t="shared" si="3"/>
        <v>0</v>
      </c>
    </row>
    <row r="182" spans="1:5" ht="16.5" customHeight="1" x14ac:dyDescent="0.25">
      <c r="A182" s="17" t="s">
        <v>33</v>
      </c>
      <c r="B182" s="10" t="s">
        <v>151</v>
      </c>
      <c r="C182" s="1">
        <f>C183+C187+C185+C184+C186</f>
        <v>262.00099999999998</v>
      </c>
      <c r="D182" s="1">
        <f>D183+D187+D185+D184+D186</f>
        <v>111.928</v>
      </c>
      <c r="E182" s="7">
        <f t="shared" si="3"/>
        <v>42.720447631879274</v>
      </c>
    </row>
    <row r="183" spans="1:5" ht="60" x14ac:dyDescent="0.25">
      <c r="A183" s="20"/>
      <c r="B183" s="11" t="s">
        <v>272</v>
      </c>
      <c r="C183" s="7">
        <v>172</v>
      </c>
      <c r="D183" s="7">
        <v>82.21</v>
      </c>
      <c r="E183" s="7">
        <f t="shared" si="3"/>
        <v>47.796511627906973</v>
      </c>
    </row>
    <row r="184" spans="1:5" ht="90" hidden="1" customHeight="1" x14ac:dyDescent="0.25">
      <c r="A184" s="20"/>
      <c r="B184" s="11" t="s">
        <v>271</v>
      </c>
      <c r="C184" s="7">
        <v>0</v>
      </c>
      <c r="D184" s="7">
        <v>0</v>
      </c>
      <c r="E184" s="7" t="e">
        <f t="shared" si="3"/>
        <v>#DIV/0!</v>
      </c>
    </row>
    <row r="185" spans="1:5" ht="105" hidden="1" x14ac:dyDescent="0.25">
      <c r="A185" s="20"/>
      <c r="B185" s="11" t="s">
        <v>269</v>
      </c>
      <c r="C185" s="7">
        <v>0</v>
      </c>
      <c r="D185" s="7">
        <v>0</v>
      </c>
      <c r="E185" s="7" t="e">
        <f t="shared" si="3"/>
        <v>#DIV/0!</v>
      </c>
    </row>
    <row r="186" spans="1:5" ht="105" hidden="1" customHeight="1" x14ac:dyDescent="0.25">
      <c r="A186" s="20"/>
      <c r="B186" s="11" t="s">
        <v>286</v>
      </c>
      <c r="C186" s="7">
        <v>0</v>
      </c>
      <c r="D186" s="7">
        <v>0</v>
      </c>
      <c r="E186" s="7" t="e">
        <f t="shared" si="3"/>
        <v>#DIV/0!</v>
      </c>
    </row>
    <row r="187" spans="1:5" ht="30" x14ac:dyDescent="0.25">
      <c r="A187" s="20"/>
      <c r="B187" s="11" t="s">
        <v>226</v>
      </c>
      <c r="C187" s="7">
        <v>90.001000000000005</v>
      </c>
      <c r="D187" s="7">
        <v>29.718</v>
      </c>
      <c r="E187" s="7">
        <f t="shared" si="3"/>
        <v>33.019633115187609</v>
      </c>
    </row>
    <row r="188" spans="1:5" ht="14.25" customHeight="1" x14ac:dyDescent="0.25">
      <c r="A188" s="17" t="s">
        <v>35</v>
      </c>
      <c r="B188" s="10" t="s">
        <v>36</v>
      </c>
      <c r="C188" s="1">
        <f>C189+C192+C193</f>
        <v>88078.939700000003</v>
      </c>
      <c r="D188" s="1">
        <f>D189+D192+D193</f>
        <v>69870.950160000008</v>
      </c>
      <c r="E188" s="7">
        <f t="shared" si="3"/>
        <v>79.327646765484403</v>
      </c>
    </row>
    <row r="189" spans="1:5" ht="176.25" customHeight="1" x14ac:dyDescent="0.25">
      <c r="A189" s="20"/>
      <c r="B189" s="11" t="s">
        <v>227</v>
      </c>
      <c r="C189" s="61">
        <f>C190+C191</f>
        <v>68635.309699999998</v>
      </c>
      <c r="D189" s="61">
        <f>D190+D191</f>
        <v>59823.36116</v>
      </c>
      <c r="E189" s="7">
        <f t="shared" si="3"/>
        <v>87.161202333731154</v>
      </c>
    </row>
    <row r="190" spans="1:5" ht="15" customHeight="1" x14ac:dyDescent="0.25">
      <c r="A190" s="20"/>
      <c r="B190" s="11" t="s">
        <v>76</v>
      </c>
      <c r="C190" s="7">
        <v>7240.81</v>
      </c>
      <c r="D190" s="7">
        <v>5977.0897599999998</v>
      </c>
      <c r="E190" s="7">
        <f t="shared" si="3"/>
        <v>82.547253138806283</v>
      </c>
    </row>
    <row r="191" spans="1:5" ht="15.75" customHeight="1" x14ac:dyDescent="0.25">
      <c r="A191" s="18"/>
      <c r="B191" s="11" t="s">
        <v>75</v>
      </c>
      <c r="C191" s="7">
        <v>61394.4997</v>
      </c>
      <c r="D191" s="7">
        <v>53846.271399999998</v>
      </c>
      <c r="E191" s="7">
        <f t="shared" si="3"/>
        <v>87.705367195947687</v>
      </c>
    </row>
    <row r="192" spans="1:5" ht="15" hidden="1" customHeight="1" x14ac:dyDescent="0.25">
      <c r="A192" s="18"/>
      <c r="B192" s="11" t="s">
        <v>98</v>
      </c>
      <c r="C192" s="7"/>
      <c r="D192" s="7"/>
      <c r="E192" s="7" t="e">
        <f t="shared" si="3"/>
        <v>#DIV/0!</v>
      </c>
    </row>
    <row r="193" spans="1:5" ht="14.25" customHeight="1" x14ac:dyDescent="0.25">
      <c r="A193" s="18"/>
      <c r="B193" s="11" t="s">
        <v>99</v>
      </c>
      <c r="C193" s="61">
        <f>C199+C198</f>
        <v>19443.63</v>
      </c>
      <c r="D193" s="61">
        <v>10047.589</v>
      </c>
      <c r="E193" s="7">
        <f t="shared" si="3"/>
        <v>51.675479321505293</v>
      </c>
    </row>
    <row r="194" spans="1:5" ht="15" hidden="1" customHeight="1" x14ac:dyDescent="0.25">
      <c r="A194" s="18"/>
      <c r="B194" s="11" t="s">
        <v>126</v>
      </c>
      <c r="C194" s="7"/>
      <c r="D194" s="7"/>
      <c r="E194" s="7" t="e">
        <f t="shared" si="3"/>
        <v>#DIV/0!</v>
      </c>
    </row>
    <row r="195" spans="1:5" ht="15" hidden="1" customHeight="1" x14ac:dyDescent="0.25">
      <c r="A195" s="18"/>
      <c r="B195" s="11" t="s">
        <v>127</v>
      </c>
      <c r="C195" s="61"/>
      <c r="D195" s="62"/>
      <c r="E195" s="7" t="e">
        <f>D195/C195*100</f>
        <v>#DIV/0!</v>
      </c>
    </row>
    <row r="196" spans="1:5" ht="28.5" hidden="1" customHeight="1" x14ac:dyDescent="0.25">
      <c r="A196" s="19" t="s">
        <v>138</v>
      </c>
      <c r="B196" s="10" t="s">
        <v>139</v>
      </c>
      <c r="C196" s="63">
        <f>C197</f>
        <v>0</v>
      </c>
      <c r="D196" s="64">
        <f>D197</f>
        <v>0</v>
      </c>
      <c r="E196" s="1"/>
    </row>
    <row r="197" spans="1:5" ht="105" hidden="1" customHeight="1" x14ac:dyDescent="0.25">
      <c r="A197" s="18"/>
      <c r="B197" s="11" t="s">
        <v>140</v>
      </c>
      <c r="C197" s="61">
        <v>0</v>
      </c>
      <c r="D197" s="62">
        <v>0</v>
      </c>
      <c r="E197" s="7" t="e">
        <f t="shared" ref="E197:E256" si="4">D197/C197*100</f>
        <v>#DIV/0!</v>
      </c>
    </row>
    <row r="198" spans="1:5" ht="15.75" customHeight="1" x14ac:dyDescent="0.25">
      <c r="A198" s="18"/>
      <c r="B198" s="11" t="s">
        <v>360</v>
      </c>
      <c r="C198" s="61">
        <v>7183.2132000000001</v>
      </c>
      <c r="D198" s="79">
        <v>376.84199999999998</v>
      </c>
      <c r="E198" s="7">
        <f t="shared" si="4"/>
        <v>5.2461480608705857</v>
      </c>
    </row>
    <row r="199" spans="1:5" ht="13.5" customHeight="1" x14ac:dyDescent="0.25">
      <c r="A199" s="18"/>
      <c r="B199" s="11" t="s">
        <v>361</v>
      </c>
      <c r="C199" s="61">
        <v>12260.416800000001</v>
      </c>
      <c r="D199" s="79">
        <v>9670.7469099999998</v>
      </c>
      <c r="E199" s="7">
        <f t="shared" si="4"/>
        <v>78.877798917896484</v>
      </c>
    </row>
    <row r="200" spans="1:5" ht="132" customHeight="1" x14ac:dyDescent="0.25">
      <c r="A200" s="19" t="s">
        <v>138</v>
      </c>
      <c r="B200" s="10" t="s">
        <v>228</v>
      </c>
      <c r="C200" s="63">
        <v>8421.1</v>
      </c>
      <c r="D200" s="65">
        <v>8421.0529999999999</v>
      </c>
      <c r="E200" s="1">
        <f t="shared" si="4"/>
        <v>99.999441878139422</v>
      </c>
    </row>
    <row r="201" spans="1:5" ht="20.25" customHeight="1" x14ac:dyDescent="0.25">
      <c r="A201" s="19" t="s">
        <v>37</v>
      </c>
      <c r="B201" s="3" t="s">
        <v>190</v>
      </c>
      <c r="C201" s="1">
        <f>C202+C203+C204+C205+C206</f>
        <v>1555.2</v>
      </c>
      <c r="D201" s="1">
        <f>D202+D203+D204+D205</f>
        <v>1555.2</v>
      </c>
      <c r="E201" s="7">
        <f t="shared" si="4"/>
        <v>100</v>
      </c>
    </row>
    <row r="202" spans="1:5" ht="60" x14ac:dyDescent="0.25">
      <c r="A202" s="19"/>
      <c r="B202" s="66" t="s">
        <v>248</v>
      </c>
      <c r="C202" s="7">
        <v>600</v>
      </c>
      <c r="D202" s="7">
        <v>600</v>
      </c>
      <c r="E202" s="7">
        <f t="shared" si="4"/>
        <v>100</v>
      </c>
    </row>
    <row r="203" spans="1:5" ht="120" x14ac:dyDescent="0.25">
      <c r="A203" s="19"/>
      <c r="B203" s="66" t="s">
        <v>230</v>
      </c>
      <c r="C203" s="7">
        <v>705.2</v>
      </c>
      <c r="D203" s="7">
        <v>705.2</v>
      </c>
      <c r="E203" s="7">
        <f t="shared" si="4"/>
        <v>100</v>
      </c>
    </row>
    <row r="204" spans="1:5" ht="60" x14ac:dyDescent="0.25">
      <c r="A204" s="19"/>
      <c r="B204" s="2" t="s">
        <v>229</v>
      </c>
      <c r="C204" s="7">
        <v>250</v>
      </c>
      <c r="D204" s="7">
        <v>250</v>
      </c>
      <c r="E204" s="7">
        <f t="shared" si="4"/>
        <v>100</v>
      </c>
    </row>
    <row r="205" spans="1:5" ht="105" hidden="1" customHeight="1" x14ac:dyDescent="0.25">
      <c r="A205" s="19"/>
      <c r="B205" s="2" t="s">
        <v>180</v>
      </c>
      <c r="C205" s="7"/>
      <c r="D205" s="7">
        <v>0</v>
      </c>
      <c r="E205" s="7" t="e">
        <f t="shared" si="4"/>
        <v>#DIV/0!</v>
      </c>
    </row>
    <row r="206" spans="1:5" ht="15" hidden="1" customHeight="1" x14ac:dyDescent="0.25">
      <c r="A206" s="19"/>
      <c r="B206" s="2"/>
      <c r="C206" s="7">
        <v>0</v>
      </c>
      <c r="D206" s="7">
        <v>0</v>
      </c>
      <c r="E206" s="7" t="e">
        <f t="shared" si="4"/>
        <v>#DIV/0!</v>
      </c>
    </row>
    <row r="207" spans="1:5" ht="16.5" customHeight="1" x14ac:dyDescent="0.25">
      <c r="A207" s="17" t="s">
        <v>38</v>
      </c>
      <c r="B207" s="3" t="s">
        <v>39</v>
      </c>
      <c r="C207" s="1">
        <f>C208+C217+C229</f>
        <v>376019.38874999998</v>
      </c>
      <c r="D207" s="1">
        <f>D208+D217+D229</f>
        <v>339647.68276000005</v>
      </c>
      <c r="E207" s="7">
        <f t="shared" si="4"/>
        <v>90.327172726143118</v>
      </c>
    </row>
    <row r="208" spans="1:5" ht="15" customHeight="1" x14ac:dyDescent="0.25">
      <c r="A208" s="17" t="s">
        <v>40</v>
      </c>
      <c r="B208" s="3" t="s">
        <v>41</v>
      </c>
      <c r="C208" s="1">
        <f>C209+C210+C211+C212+C213+C214+C215+C216</f>
        <v>52481.128879999997</v>
      </c>
      <c r="D208" s="1">
        <f>D209+D210+D211+D213+D214+D215+D212+D216</f>
        <v>44231.564290000002</v>
      </c>
      <c r="E208" s="7">
        <f t="shared" si="4"/>
        <v>84.280893406727358</v>
      </c>
    </row>
    <row r="209" spans="1:5" ht="210" x14ac:dyDescent="0.25">
      <c r="A209" s="17"/>
      <c r="B209" s="2" t="s">
        <v>331</v>
      </c>
      <c r="C209" s="7">
        <v>1917.2629999999999</v>
      </c>
      <c r="D209" s="7">
        <v>0</v>
      </c>
      <c r="E209" s="7">
        <f t="shared" si="4"/>
        <v>0</v>
      </c>
    </row>
    <row r="210" spans="1:5" ht="94.5" customHeight="1" x14ac:dyDescent="0.25">
      <c r="A210" s="17"/>
      <c r="B210" s="2" t="s">
        <v>231</v>
      </c>
      <c r="C210" s="7">
        <v>25630.421999999999</v>
      </c>
      <c r="D210" s="7">
        <v>25619.200000000001</v>
      </c>
      <c r="E210" s="7">
        <f t="shared" si="4"/>
        <v>99.956216093515749</v>
      </c>
    </row>
    <row r="211" spans="1:5" ht="82.5" customHeight="1" x14ac:dyDescent="0.25">
      <c r="A211" s="20"/>
      <c r="B211" s="2" t="s">
        <v>114</v>
      </c>
      <c r="C211" s="7">
        <v>17405.777999999998</v>
      </c>
      <c r="D211" s="7">
        <v>17405.748</v>
      </c>
      <c r="E211" s="7">
        <f t="shared" si="4"/>
        <v>99.999827643441165</v>
      </c>
    </row>
    <row r="212" spans="1:5" ht="120" x14ac:dyDescent="0.25">
      <c r="A212" s="20"/>
      <c r="B212" s="2" t="s">
        <v>232</v>
      </c>
      <c r="C212" s="7">
        <v>862.26588000000004</v>
      </c>
      <c r="D212" s="7">
        <v>862.20899999999995</v>
      </c>
      <c r="E212" s="7">
        <f t="shared" si="4"/>
        <v>99.993403426794515</v>
      </c>
    </row>
    <row r="213" spans="1:5" x14ac:dyDescent="0.25">
      <c r="A213" s="20"/>
      <c r="B213" s="11" t="s">
        <v>98</v>
      </c>
      <c r="C213" s="7">
        <v>173.3</v>
      </c>
      <c r="D213" s="7">
        <v>173.27199999999999</v>
      </c>
      <c r="E213" s="7">
        <f t="shared" si="4"/>
        <v>99.98384304673975</v>
      </c>
    </row>
    <row r="214" spans="1:5" ht="105" hidden="1" x14ac:dyDescent="0.25">
      <c r="A214" s="20"/>
      <c r="B214" s="11" t="s">
        <v>354</v>
      </c>
      <c r="C214" s="7">
        <v>0</v>
      </c>
      <c r="D214" s="7"/>
      <c r="E214" s="7" t="e">
        <f t="shared" si="4"/>
        <v>#DIV/0!</v>
      </c>
    </row>
    <row r="215" spans="1:5" ht="148.5" customHeight="1" x14ac:dyDescent="0.25">
      <c r="A215" s="20"/>
      <c r="B215" s="11" t="s">
        <v>332</v>
      </c>
      <c r="C215" s="7">
        <v>6177.1</v>
      </c>
      <c r="D215" s="7">
        <v>0</v>
      </c>
      <c r="E215" s="7">
        <f t="shared" si="4"/>
        <v>0</v>
      </c>
    </row>
    <row r="216" spans="1:5" x14ac:dyDescent="0.25">
      <c r="A216" s="20"/>
      <c r="B216" s="11" t="s">
        <v>355</v>
      </c>
      <c r="C216" s="7">
        <v>315</v>
      </c>
      <c r="D216" s="7">
        <v>171.13529</v>
      </c>
      <c r="E216" s="7">
        <f t="shared" si="4"/>
        <v>54.328663492063491</v>
      </c>
    </row>
    <row r="217" spans="1:5" ht="18" customHeight="1" x14ac:dyDescent="0.25">
      <c r="A217" s="17" t="s">
        <v>42</v>
      </c>
      <c r="B217" s="10" t="s">
        <v>43</v>
      </c>
      <c r="C217" s="1">
        <f>C221+C224+C225+C226+C228+C227</f>
        <v>307003.41700000002</v>
      </c>
      <c r="D217" s="1">
        <f>D221+D224+D225+D226+D228</f>
        <v>278977.92655000003</v>
      </c>
      <c r="E217" s="7">
        <f t="shared" si="4"/>
        <v>90.871277354544887</v>
      </c>
    </row>
    <row r="218" spans="1:5" ht="90" hidden="1" customHeight="1" x14ac:dyDescent="0.25">
      <c r="A218" s="19"/>
      <c r="B218" s="11" t="s">
        <v>121</v>
      </c>
      <c r="C218" s="7"/>
      <c r="D218" s="7"/>
      <c r="E218" s="7" t="e">
        <f t="shared" si="4"/>
        <v>#DIV/0!</v>
      </c>
    </row>
    <row r="219" spans="1:5" ht="60" hidden="1" customHeight="1" x14ac:dyDescent="0.25">
      <c r="A219" s="19"/>
      <c r="B219" s="11" t="s">
        <v>122</v>
      </c>
      <c r="C219" s="7"/>
      <c r="D219" s="7"/>
      <c r="E219" s="7" t="e">
        <f t="shared" si="4"/>
        <v>#DIV/0!</v>
      </c>
    </row>
    <row r="220" spans="1:5" ht="30" hidden="1" customHeight="1" x14ac:dyDescent="0.25">
      <c r="A220" s="19"/>
      <c r="B220" s="2" t="s">
        <v>77</v>
      </c>
      <c r="C220" s="7"/>
      <c r="D220" s="7"/>
      <c r="E220" s="7" t="e">
        <f t="shared" si="4"/>
        <v>#DIV/0!</v>
      </c>
    </row>
    <row r="221" spans="1:5" ht="108" customHeight="1" x14ac:dyDescent="0.25">
      <c r="A221" s="19"/>
      <c r="B221" s="2" t="s">
        <v>181</v>
      </c>
      <c r="C221" s="7">
        <f>C222+C223</f>
        <v>283587.45</v>
      </c>
      <c r="D221" s="7">
        <f>D222+D223</f>
        <v>264019.10944000003</v>
      </c>
      <c r="E221" s="7">
        <f t="shared" si="4"/>
        <v>93.099715604481091</v>
      </c>
    </row>
    <row r="222" spans="1:5" ht="16.5" customHeight="1" x14ac:dyDescent="0.25">
      <c r="A222" s="19"/>
      <c r="B222" s="2" t="s">
        <v>182</v>
      </c>
      <c r="C222" s="7">
        <v>255183.65</v>
      </c>
      <c r="D222" s="7">
        <v>235615.30944000001</v>
      </c>
      <c r="E222" s="7">
        <f t="shared" si="4"/>
        <v>92.331663662621025</v>
      </c>
    </row>
    <row r="223" spans="1:5" ht="18" customHeight="1" x14ac:dyDescent="0.25">
      <c r="A223" s="19"/>
      <c r="B223" s="2" t="s">
        <v>183</v>
      </c>
      <c r="C223" s="7">
        <v>28403.8</v>
      </c>
      <c r="D223" s="7">
        <v>28403.8</v>
      </c>
      <c r="E223" s="7">
        <f t="shared" si="4"/>
        <v>100</v>
      </c>
    </row>
    <row r="224" spans="1:5" ht="18" customHeight="1" x14ac:dyDescent="0.25">
      <c r="A224" s="19"/>
      <c r="B224" s="2" t="s">
        <v>98</v>
      </c>
      <c r="C224" s="7">
        <v>1494.93</v>
      </c>
      <c r="D224" s="7">
        <v>1464.5981099999999</v>
      </c>
      <c r="E224" s="7">
        <f t="shared" si="4"/>
        <v>97.971016034195571</v>
      </c>
    </row>
    <row r="225" spans="1:5" ht="105" hidden="1" x14ac:dyDescent="0.25">
      <c r="A225" s="19"/>
      <c r="B225" s="16" t="s">
        <v>233</v>
      </c>
      <c r="C225" s="7">
        <v>0</v>
      </c>
      <c r="D225" s="7">
        <v>0</v>
      </c>
      <c r="E225" s="7" t="e">
        <f t="shared" si="4"/>
        <v>#DIV/0!</v>
      </c>
    </row>
    <row r="226" spans="1:5" x14ac:dyDescent="0.25">
      <c r="A226" s="19"/>
      <c r="B226" s="16" t="s">
        <v>152</v>
      </c>
      <c r="C226" s="7">
        <v>15621.037</v>
      </c>
      <c r="D226" s="7">
        <v>13494.218999999999</v>
      </c>
      <c r="E226" s="7">
        <f t="shared" si="4"/>
        <v>86.38491157789332</v>
      </c>
    </row>
    <row r="227" spans="1:5" ht="60" x14ac:dyDescent="0.25">
      <c r="A227" s="19"/>
      <c r="B227" s="16" t="s">
        <v>314</v>
      </c>
      <c r="C227" s="7">
        <v>300</v>
      </c>
      <c r="D227" s="7">
        <v>0</v>
      </c>
      <c r="E227" s="7">
        <f t="shared" si="4"/>
        <v>0</v>
      </c>
    </row>
    <row r="228" spans="1:5" ht="45" customHeight="1" x14ac:dyDescent="0.25">
      <c r="A228" s="19"/>
      <c r="B228" s="2" t="s">
        <v>385</v>
      </c>
      <c r="C228" s="7">
        <v>6000</v>
      </c>
      <c r="D228" s="7">
        <v>0</v>
      </c>
      <c r="E228" s="7">
        <f t="shared" si="4"/>
        <v>0</v>
      </c>
    </row>
    <row r="229" spans="1:5" ht="18" customHeight="1" x14ac:dyDescent="0.25">
      <c r="A229" s="17" t="s">
        <v>153</v>
      </c>
      <c r="B229" s="10" t="s">
        <v>154</v>
      </c>
      <c r="C229" s="1">
        <f>C233+C234+C235+C236+C237</f>
        <v>16534.84287</v>
      </c>
      <c r="D229" s="1">
        <f>D233+D234+D235+D236+D237</f>
        <v>16438.191920000001</v>
      </c>
      <c r="E229" s="7">
        <f t="shared" si="4"/>
        <v>99.415471010157844</v>
      </c>
    </row>
    <row r="230" spans="1:5" ht="90" hidden="1" customHeight="1" x14ac:dyDescent="0.25">
      <c r="A230" s="19"/>
      <c r="B230" s="11" t="s">
        <v>121</v>
      </c>
      <c r="C230" s="7"/>
      <c r="D230" s="7"/>
      <c r="E230" s="7" t="e">
        <f t="shared" si="4"/>
        <v>#DIV/0!</v>
      </c>
    </row>
    <row r="231" spans="1:5" ht="60" hidden="1" customHeight="1" x14ac:dyDescent="0.25">
      <c r="A231" s="19"/>
      <c r="B231" s="11" t="s">
        <v>122</v>
      </c>
      <c r="C231" s="7"/>
      <c r="D231" s="7"/>
      <c r="E231" s="7" t="e">
        <f t="shared" si="4"/>
        <v>#DIV/0!</v>
      </c>
    </row>
    <row r="232" spans="1:5" ht="30" hidden="1" customHeight="1" x14ac:dyDescent="0.25">
      <c r="A232" s="19"/>
      <c r="B232" s="2" t="s">
        <v>77</v>
      </c>
      <c r="C232" s="7"/>
      <c r="D232" s="7"/>
      <c r="E232" s="7" t="e">
        <f t="shared" si="4"/>
        <v>#DIV/0!</v>
      </c>
    </row>
    <row r="233" spans="1:5" ht="60" x14ac:dyDescent="0.25">
      <c r="A233" s="19"/>
      <c r="B233" s="16" t="s">
        <v>234</v>
      </c>
      <c r="C233" s="7">
        <v>9494.7000000000007</v>
      </c>
      <c r="D233" s="7">
        <v>9494.7000000000007</v>
      </c>
      <c r="E233" s="7">
        <f t="shared" si="4"/>
        <v>100</v>
      </c>
    </row>
    <row r="234" spans="1:5" ht="60" x14ac:dyDescent="0.25">
      <c r="A234" s="19"/>
      <c r="B234" s="16" t="s">
        <v>235</v>
      </c>
      <c r="C234" s="7">
        <v>6000</v>
      </c>
      <c r="D234" s="7">
        <v>6000</v>
      </c>
      <c r="E234" s="7">
        <f t="shared" si="4"/>
        <v>100</v>
      </c>
    </row>
    <row r="235" spans="1:5" ht="120" hidden="1" customHeight="1" x14ac:dyDescent="0.25">
      <c r="A235" s="20"/>
      <c r="B235" s="11" t="s">
        <v>316</v>
      </c>
      <c r="C235" s="7">
        <v>0</v>
      </c>
      <c r="D235" s="7">
        <v>0</v>
      </c>
      <c r="E235" s="7" t="e">
        <f t="shared" si="4"/>
        <v>#DIV/0!</v>
      </c>
    </row>
    <row r="236" spans="1:5" ht="60" x14ac:dyDescent="0.25">
      <c r="A236" s="20"/>
      <c r="B236" s="11" t="s">
        <v>317</v>
      </c>
      <c r="C236" s="7">
        <v>512.6</v>
      </c>
      <c r="D236" s="7">
        <v>512.6</v>
      </c>
      <c r="E236" s="7">
        <f t="shared" si="4"/>
        <v>100</v>
      </c>
    </row>
    <row r="237" spans="1:5" ht="30" x14ac:dyDescent="0.25">
      <c r="A237" s="20"/>
      <c r="B237" s="11" t="s">
        <v>318</v>
      </c>
      <c r="C237" s="7">
        <v>527.54286999999999</v>
      </c>
      <c r="D237" s="7">
        <v>430.89192000000003</v>
      </c>
      <c r="E237" s="7">
        <f t="shared" si="4"/>
        <v>81.679033971210728</v>
      </c>
    </row>
    <row r="238" spans="1:5" ht="17.25" customHeight="1" x14ac:dyDescent="0.25">
      <c r="A238" s="17" t="s">
        <v>44</v>
      </c>
      <c r="B238" s="10" t="s">
        <v>45</v>
      </c>
      <c r="C238" s="1">
        <f>C239+C240</f>
        <v>1200</v>
      </c>
      <c r="D238" s="1">
        <f>D239</f>
        <v>60</v>
      </c>
      <c r="E238" s="7">
        <f t="shared" si="4"/>
        <v>5</v>
      </c>
    </row>
    <row r="239" spans="1:5" ht="45" customHeight="1" x14ac:dyDescent="0.25">
      <c r="A239" s="20"/>
      <c r="B239" s="11" t="s">
        <v>236</v>
      </c>
      <c r="C239" s="7">
        <v>1200</v>
      </c>
      <c r="D239" s="7">
        <v>60</v>
      </c>
      <c r="E239" s="7">
        <f t="shared" si="4"/>
        <v>5</v>
      </c>
    </row>
    <row r="240" spans="1:5" ht="105" hidden="1" x14ac:dyDescent="0.25">
      <c r="A240" s="20"/>
      <c r="B240" s="11" t="s">
        <v>186</v>
      </c>
      <c r="C240" s="7">
        <v>0</v>
      </c>
      <c r="D240" s="7">
        <v>0</v>
      </c>
      <c r="E240" s="7" t="e">
        <f t="shared" si="4"/>
        <v>#DIV/0!</v>
      </c>
    </row>
    <row r="241" spans="1:7" ht="17.25" customHeight="1" x14ac:dyDescent="0.25">
      <c r="A241" s="17" t="s">
        <v>46</v>
      </c>
      <c r="B241" s="10" t="s">
        <v>47</v>
      </c>
      <c r="C241" s="1">
        <f>C242+C254+C287+C299+C307</f>
        <v>1254249.1980500005</v>
      </c>
      <c r="D241" s="1">
        <f>D242+D254+D287+D299+D307</f>
        <v>1037570.7854899998</v>
      </c>
      <c r="E241" s="7">
        <f t="shared" si="4"/>
        <v>82.72445277247347</v>
      </c>
    </row>
    <row r="242" spans="1:7" ht="16.5" customHeight="1" x14ac:dyDescent="0.25">
      <c r="A242" s="17" t="s">
        <v>48</v>
      </c>
      <c r="B242" s="10" t="s">
        <v>49</v>
      </c>
      <c r="C242" s="1">
        <f>C245+C246+C250+C252+C248+C249+C243+C244+C251+C253</f>
        <v>202259.00704</v>
      </c>
      <c r="D242" s="1">
        <f>D245+D246+D250+D252+D248+D249+D243+D244+D251+D253</f>
        <v>176991.41626</v>
      </c>
      <c r="E242" s="7">
        <f t="shared" si="4"/>
        <v>87.507309983479288</v>
      </c>
    </row>
    <row r="243" spans="1:7" ht="120" hidden="1" customHeight="1" x14ac:dyDescent="0.25">
      <c r="A243" s="17"/>
      <c r="B243" s="11" t="s">
        <v>250</v>
      </c>
      <c r="C243" s="7">
        <v>0</v>
      </c>
      <c r="D243" s="7">
        <v>0</v>
      </c>
      <c r="E243" s="7" t="e">
        <f t="shared" si="4"/>
        <v>#DIV/0!</v>
      </c>
    </row>
    <row r="244" spans="1:7" ht="135" hidden="1" customHeight="1" x14ac:dyDescent="0.25">
      <c r="A244" s="17"/>
      <c r="B244" s="11" t="s">
        <v>273</v>
      </c>
      <c r="C244" s="7">
        <v>0</v>
      </c>
      <c r="D244" s="7">
        <v>0</v>
      </c>
      <c r="E244" s="7" t="e">
        <f t="shared" si="4"/>
        <v>#DIV/0!</v>
      </c>
    </row>
    <row r="245" spans="1:7" ht="46.5" customHeight="1" x14ac:dyDescent="0.25">
      <c r="A245" s="17"/>
      <c r="B245" s="42" t="s">
        <v>141</v>
      </c>
      <c r="C245" s="40">
        <v>111682.727</v>
      </c>
      <c r="D245" s="7">
        <v>100866.041</v>
      </c>
      <c r="E245" s="7">
        <f t="shared" si="4"/>
        <v>90.314808484216186</v>
      </c>
    </row>
    <row r="246" spans="1:7" ht="49.5" customHeight="1" x14ac:dyDescent="0.25">
      <c r="A246" s="20"/>
      <c r="B246" s="2" t="s">
        <v>142</v>
      </c>
      <c r="C246" s="40">
        <v>430.2</v>
      </c>
      <c r="D246" s="7">
        <v>128.09800000000001</v>
      </c>
      <c r="E246" s="7">
        <f t="shared" si="4"/>
        <v>29.776383077638314</v>
      </c>
    </row>
    <row r="247" spans="1:7" ht="120" hidden="1" customHeight="1" x14ac:dyDescent="0.25">
      <c r="A247" s="20"/>
      <c r="B247" s="41" t="s">
        <v>123</v>
      </c>
      <c r="C247" s="40"/>
      <c r="D247" s="7"/>
      <c r="E247" s="7" t="e">
        <f t="shared" si="4"/>
        <v>#DIV/0!</v>
      </c>
    </row>
    <row r="248" spans="1:7" ht="150" hidden="1" customHeight="1" x14ac:dyDescent="0.25">
      <c r="A248" s="20"/>
      <c r="B248" s="41" t="s">
        <v>237</v>
      </c>
      <c r="C248" s="40">
        <v>0</v>
      </c>
      <c r="D248" s="7">
        <v>0</v>
      </c>
      <c r="E248" s="7" t="e">
        <f t="shared" si="4"/>
        <v>#DIV/0!</v>
      </c>
    </row>
    <row r="249" spans="1:7" ht="120" hidden="1" customHeight="1" x14ac:dyDescent="0.25">
      <c r="A249" s="20"/>
      <c r="B249" s="41" t="s">
        <v>238</v>
      </c>
      <c r="C249" s="40">
        <v>0</v>
      </c>
      <c r="D249" s="7">
        <v>0</v>
      </c>
      <c r="E249" s="7" t="e">
        <f t="shared" si="4"/>
        <v>#DIV/0!</v>
      </c>
    </row>
    <row r="250" spans="1:7" x14ac:dyDescent="0.25">
      <c r="A250" s="20"/>
      <c r="B250" s="41" t="s">
        <v>319</v>
      </c>
      <c r="C250" s="40">
        <v>62584.835039999998</v>
      </c>
      <c r="D250" s="7">
        <v>51519.000999999997</v>
      </c>
      <c r="E250" s="7">
        <f t="shared" si="4"/>
        <v>82.318665483535327</v>
      </c>
    </row>
    <row r="251" spans="1:7" ht="181.5" customHeight="1" x14ac:dyDescent="0.25">
      <c r="A251" s="20"/>
      <c r="B251" s="41" t="s">
        <v>356</v>
      </c>
      <c r="C251" s="40">
        <v>1899.9949999999999</v>
      </c>
      <c r="D251" s="7">
        <v>1899.99515</v>
      </c>
      <c r="E251" s="7">
        <f t="shared" si="4"/>
        <v>100.00000789475763</v>
      </c>
      <c r="F251" s="37"/>
      <c r="G251" s="37"/>
    </row>
    <row r="252" spans="1:7" ht="120" x14ac:dyDescent="0.25">
      <c r="A252" s="20"/>
      <c r="B252" s="41" t="s">
        <v>320</v>
      </c>
      <c r="C252" s="40">
        <v>24821.09</v>
      </c>
      <c r="D252" s="7">
        <v>21738.12111</v>
      </c>
      <c r="E252" s="7">
        <f t="shared" si="4"/>
        <v>87.579236488002749</v>
      </c>
      <c r="F252" s="37"/>
      <c r="G252" s="37"/>
    </row>
    <row r="253" spans="1:7" ht="45" x14ac:dyDescent="0.25">
      <c r="A253" s="20"/>
      <c r="B253" s="41" t="s">
        <v>193</v>
      </c>
      <c r="C253" s="40">
        <v>840.16</v>
      </c>
      <c r="D253" s="7">
        <v>840.16</v>
      </c>
      <c r="E253" s="7">
        <f t="shared" si="4"/>
        <v>100</v>
      </c>
      <c r="F253" s="37"/>
      <c r="G253" s="37"/>
    </row>
    <row r="254" spans="1:7" ht="17.25" customHeight="1" x14ac:dyDescent="0.25">
      <c r="A254" s="17" t="s">
        <v>50</v>
      </c>
      <c r="B254" s="10" t="s">
        <v>51</v>
      </c>
      <c r="C254" s="1">
        <f>C257+C258+C259+C261+C262+C263+C266+C267+C269+C270+C272+C274+C284+C285+C286</f>
        <v>955763.26270000031</v>
      </c>
      <c r="D254" s="1">
        <f>D257+D258+D259+D261+D262+D263+D266+D267+D269+D270+D272+D274+D284+D285+D286</f>
        <v>786104.44030999986</v>
      </c>
      <c r="E254" s="1">
        <f t="shared" si="4"/>
        <v>82.248865486760835</v>
      </c>
      <c r="F254" s="37"/>
      <c r="G254" s="37"/>
    </row>
    <row r="255" spans="1:7" ht="30" hidden="1" customHeight="1" x14ac:dyDescent="0.25">
      <c r="A255" s="19"/>
      <c r="B255" s="41" t="s">
        <v>100</v>
      </c>
      <c r="C255" s="40">
        <v>0</v>
      </c>
      <c r="D255" s="7"/>
      <c r="E255" s="7" t="e">
        <f t="shared" si="4"/>
        <v>#DIV/0!</v>
      </c>
      <c r="F255" s="37"/>
      <c r="G255" s="37"/>
    </row>
    <row r="256" spans="1:7" ht="60" hidden="1" x14ac:dyDescent="0.25">
      <c r="A256" s="19"/>
      <c r="B256" s="41" t="s">
        <v>218</v>
      </c>
      <c r="C256" s="40">
        <v>0</v>
      </c>
      <c r="D256" s="7">
        <v>0</v>
      </c>
      <c r="E256" s="7" t="e">
        <f t="shared" si="4"/>
        <v>#DIV/0!</v>
      </c>
      <c r="F256" s="37"/>
      <c r="G256" s="37"/>
    </row>
    <row r="257" spans="1:7" ht="60" x14ac:dyDescent="0.25">
      <c r="A257" s="19"/>
      <c r="B257" s="41" t="s">
        <v>362</v>
      </c>
      <c r="C257" s="40">
        <v>14124.1</v>
      </c>
      <c r="D257" s="7">
        <v>9987.9488899999997</v>
      </c>
      <c r="E257" s="7">
        <f>D258/C258*100</f>
        <v>100</v>
      </c>
      <c r="F257" s="37"/>
      <c r="G257" s="37"/>
    </row>
    <row r="258" spans="1:7" ht="124.5" customHeight="1" x14ac:dyDescent="0.25">
      <c r="A258" s="19"/>
      <c r="B258" s="41" t="s">
        <v>250</v>
      </c>
      <c r="C258" s="40">
        <v>16522.844850000001</v>
      </c>
      <c r="D258" s="7">
        <v>16522.844850000001</v>
      </c>
      <c r="E258" s="77"/>
      <c r="F258" s="37"/>
      <c r="G258" s="37"/>
    </row>
    <row r="259" spans="1:7" ht="111.75" customHeight="1" x14ac:dyDescent="0.25">
      <c r="A259" s="19"/>
      <c r="B259" s="42" t="s">
        <v>322</v>
      </c>
      <c r="C259" s="40">
        <v>5602.62</v>
      </c>
      <c r="D259" s="7">
        <v>5602.62</v>
      </c>
      <c r="E259" s="7">
        <f t="shared" ref="E259:E312" si="5">D259/C259*100</f>
        <v>100</v>
      </c>
      <c r="F259" s="37"/>
      <c r="G259" s="37"/>
    </row>
    <row r="260" spans="1:7" ht="135" hidden="1" x14ac:dyDescent="0.25">
      <c r="A260" s="19"/>
      <c r="B260" s="41" t="s">
        <v>273</v>
      </c>
      <c r="C260" s="40">
        <v>0</v>
      </c>
      <c r="D260" s="7">
        <v>0</v>
      </c>
      <c r="E260" s="7" t="e">
        <f t="shared" si="5"/>
        <v>#DIV/0!</v>
      </c>
      <c r="F260" s="37"/>
      <c r="G260" s="37"/>
    </row>
    <row r="261" spans="1:7" ht="48.75" customHeight="1" x14ac:dyDescent="0.25">
      <c r="A261" s="19"/>
      <c r="B261" s="41" t="s">
        <v>141</v>
      </c>
      <c r="C261" s="40">
        <v>75872.686000000002</v>
      </c>
      <c r="D261" s="7">
        <v>58353.730179999999</v>
      </c>
      <c r="E261" s="7">
        <f t="shared" si="5"/>
        <v>76.910062443288211</v>
      </c>
      <c r="F261" s="37"/>
      <c r="G261" s="37"/>
    </row>
    <row r="262" spans="1:7" ht="48" customHeight="1" x14ac:dyDescent="0.25">
      <c r="A262" s="19"/>
      <c r="B262" s="41" t="s">
        <v>239</v>
      </c>
      <c r="C262" s="40">
        <v>450976.353</v>
      </c>
      <c r="D262" s="7">
        <v>377576.93595000001</v>
      </c>
      <c r="E262" s="7">
        <f t="shared" si="5"/>
        <v>83.724331317655583</v>
      </c>
      <c r="F262" s="37"/>
      <c r="G262" s="37"/>
    </row>
    <row r="263" spans="1:7" ht="105.75" customHeight="1" x14ac:dyDescent="0.25">
      <c r="A263" s="19"/>
      <c r="B263" s="41" t="s">
        <v>240</v>
      </c>
      <c r="C263" s="40">
        <v>15163.4</v>
      </c>
      <c r="D263" s="7">
        <v>13066.45624</v>
      </c>
      <c r="E263" s="7">
        <f t="shared" si="5"/>
        <v>86.171018636981159</v>
      </c>
      <c r="F263" s="37"/>
      <c r="G263" s="37"/>
    </row>
    <row r="264" spans="1:7" ht="60" hidden="1" x14ac:dyDescent="0.25">
      <c r="A264" s="19"/>
      <c r="B264" s="41" t="s">
        <v>155</v>
      </c>
      <c r="C264" s="40">
        <v>0</v>
      </c>
      <c r="D264" s="40">
        <v>0</v>
      </c>
      <c r="E264" s="7" t="e">
        <f t="shared" si="5"/>
        <v>#DIV/0!</v>
      </c>
      <c r="F264" s="37"/>
      <c r="G264" s="37"/>
    </row>
    <row r="265" spans="1:7" ht="135" hidden="1" customHeight="1" x14ac:dyDescent="0.25">
      <c r="A265" s="19"/>
      <c r="B265" s="41" t="s">
        <v>143</v>
      </c>
      <c r="C265" s="40">
        <v>0</v>
      </c>
      <c r="D265" s="7">
        <v>0</v>
      </c>
      <c r="E265" s="7" t="e">
        <f t="shared" si="5"/>
        <v>#DIV/0!</v>
      </c>
      <c r="F265" s="37"/>
      <c r="G265" s="37"/>
    </row>
    <row r="266" spans="1:7" ht="33.75" customHeight="1" x14ac:dyDescent="0.25">
      <c r="A266" s="19"/>
      <c r="B266" s="41" t="s">
        <v>241</v>
      </c>
      <c r="C266" s="40">
        <v>32928.800000000003</v>
      </c>
      <c r="D266" s="7">
        <v>20468.377</v>
      </c>
      <c r="E266" s="7">
        <f t="shared" si="5"/>
        <v>62.15949867593109</v>
      </c>
      <c r="F266" s="37"/>
      <c r="G266" s="37"/>
    </row>
    <row r="267" spans="1:7" ht="105" hidden="1" x14ac:dyDescent="0.25">
      <c r="A267" s="19"/>
      <c r="B267" s="41" t="s">
        <v>321</v>
      </c>
      <c r="C267" s="40">
        <v>0</v>
      </c>
      <c r="D267" s="7">
        <v>0</v>
      </c>
      <c r="E267" s="7" t="e">
        <f t="shared" si="5"/>
        <v>#DIV/0!</v>
      </c>
      <c r="F267" s="37"/>
      <c r="G267" s="37"/>
    </row>
    <row r="268" spans="1:7" ht="135" hidden="1" customHeight="1" x14ac:dyDescent="0.25">
      <c r="A268" s="19"/>
      <c r="B268" s="41" t="s">
        <v>287</v>
      </c>
      <c r="C268" s="40">
        <v>0</v>
      </c>
      <c r="D268" s="40">
        <v>0</v>
      </c>
      <c r="E268" s="7" t="e">
        <f t="shared" si="5"/>
        <v>#DIV/0!</v>
      </c>
      <c r="F268" s="37"/>
      <c r="G268" s="37"/>
    </row>
    <row r="269" spans="1:7" ht="35.25" customHeight="1" x14ac:dyDescent="0.25">
      <c r="A269" s="19"/>
      <c r="B269" s="41" t="s">
        <v>188</v>
      </c>
      <c r="C269" s="40">
        <v>5990.7340000000004</v>
      </c>
      <c r="D269" s="7">
        <v>1277.7387000000001</v>
      </c>
      <c r="E269" s="7">
        <f t="shared" si="5"/>
        <v>21.328583442362824</v>
      </c>
      <c r="F269" s="37"/>
      <c r="G269" s="37"/>
    </row>
    <row r="270" spans="1:7" ht="120" x14ac:dyDescent="0.25">
      <c r="A270" s="19"/>
      <c r="B270" s="41" t="s">
        <v>238</v>
      </c>
      <c r="C270" s="40">
        <v>958.63199999999995</v>
      </c>
      <c r="D270" s="7">
        <v>958.63199999999995</v>
      </c>
      <c r="E270" s="7">
        <f t="shared" si="5"/>
        <v>100</v>
      </c>
      <c r="F270" s="37"/>
      <c r="G270" s="37"/>
    </row>
    <row r="271" spans="1:7" ht="30" hidden="1" x14ac:dyDescent="0.25">
      <c r="A271" s="19"/>
      <c r="B271" s="41" t="s">
        <v>289</v>
      </c>
      <c r="C271" s="40">
        <v>0</v>
      </c>
      <c r="D271" s="7">
        <v>0</v>
      </c>
      <c r="E271" s="7" t="e">
        <f t="shared" si="5"/>
        <v>#DIV/0!</v>
      </c>
      <c r="F271" s="37"/>
      <c r="G271" s="37"/>
    </row>
    <row r="272" spans="1:7" ht="29.25" customHeight="1" x14ac:dyDescent="0.25">
      <c r="A272" s="18"/>
      <c r="B272" s="41" t="s">
        <v>242</v>
      </c>
      <c r="C272" s="40">
        <v>227649.15685</v>
      </c>
      <c r="D272" s="7">
        <v>190816.65362</v>
      </c>
      <c r="E272" s="7">
        <f t="shared" si="5"/>
        <v>83.820496530866023</v>
      </c>
      <c r="F272" s="37"/>
      <c r="G272" s="37"/>
    </row>
    <row r="273" spans="1:7" hidden="1" x14ac:dyDescent="0.25">
      <c r="A273" s="18"/>
      <c r="B273" s="41" t="s">
        <v>243</v>
      </c>
      <c r="C273" s="40">
        <v>0</v>
      </c>
      <c r="D273" s="7">
        <v>0</v>
      </c>
      <c r="E273" s="7" t="e">
        <f t="shared" si="5"/>
        <v>#DIV/0!</v>
      </c>
      <c r="F273" s="37"/>
      <c r="G273" s="37"/>
    </row>
    <row r="274" spans="1:7" ht="58.5" customHeight="1" x14ac:dyDescent="0.25">
      <c r="A274" s="18"/>
      <c r="B274" s="41" t="s">
        <v>215</v>
      </c>
      <c r="C274" s="40">
        <v>89782.43</v>
      </c>
      <c r="D274" s="40">
        <v>81899.884449999998</v>
      </c>
      <c r="E274" s="7">
        <f t="shared" si="5"/>
        <v>91.220391840586188</v>
      </c>
      <c r="F274" s="37"/>
      <c r="G274" s="37"/>
    </row>
    <row r="275" spans="1:7" ht="30" hidden="1" customHeight="1" x14ac:dyDescent="0.25">
      <c r="A275" s="19"/>
      <c r="B275" s="41" t="s">
        <v>128</v>
      </c>
      <c r="C275" s="40">
        <v>0</v>
      </c>
      <c r="D275" s="40">
        <v>0</v>
      </c>
      <c r="E275" s="7" t="e">
        <f t="shared" si="5"/>
        <v>#DIV/0!</v>
      </c>
      <c r="F275" s="37"/>
      <c r="G275" s="37"/>
    </row>
    <row r="276" spans="1:7" ht="15" hidden="1" customHeight="1" x14ac:dyDescent="0.25">
      <c r="A276" s="19"/>
      <c r="B276" s="41" t="s">
        <v>96</v>
      </c>
      <c r="C276" s="40">
        <v>0</v>
      </c>
      <c r="D276" s="7">
        <v>0</v>
      </c>
      <c r="E276" s="7" t="e">
        <f t="shared" si="5"/>
        <v>#DIV/0!</v>
      </c>
      <c r="F276" s="37"/>
      <c r="G276" s="37"/>
    </row>
    <row r="277" spans="1:7" ht="15" hidden="1" customHeight="1" x14ac:dyDescent="0.25">
      <c r="A277" s="19"/>
      <c r="B277" s="41" t="s">
        <v>97</v>
      </c>
      <c r="C277" s="40">
        <v>0</v>
      </c>
      <c r="D277" s="7">
        <v>0</v>
      </c>
      <c r="E277" s="7" t="e">
        <f t="shared" si="5"/>
        <v>#DIV/0!</v>
      </c>
      <c r="F277" s="37"/>
      <c r="G277" s="37"/>
    </row>
    <row r="278" spans="1:7" ht="45" hidden="1" customHeight="1" x14ac:dyDescent="0.25">
      <c r="A278" s="18"/>
      <c r="B278" s="41" t="s">
        <v>109</v>
      </c>
      <c r="C278" s="40">
        <f>C279+C280</f>
        <v>0</v>
      </c>
      <c r="D278" s="40">
        <v>0</v>
      </c>
      <c r="E278" s="7" t="e">
        <f t="shared" si="5"/>
        <v>#DIV/0!</v>
      </c>
      <c r="F278" s="37"/>
      <c r="G278" s="37"/>
    </row>
    <row r="279" spans="1:7" ht="15" hidden="1" customHeight="1" x14ac:dyDescent="0.25">
      <c r="A279" s="18"/>
      <c r="B279" s="41" t="s">
        <v>96</v>
      </c>
      <c r="C279" s="40"/>
      <c r="D279" s="40">
        <v>0</v>
      </c>
      <c r="E279" s="7" t="e">
        <f t="shared" si="5"/>
        <v>#DIV/0!</v>
      </c>
      <c r="F279" s="37"/>
      <c r="G279" s="37"/>
    </row>
    <row r="280" spans="1:7" ht="15" hidden="1" customHeight="1" x14ac:dyDescent="0.25">
      <c r="A280" s="18"/>
      <c r="B280" s="41" t="s">
        <v>97</v>
      </c>
      <c r="C280" s="40"/>
      <c r="D280" s="7">
        <v>0</v>
      </c>
      <c r="E280" s="7" t="e">
        <f t="shared" si="5"/>
        <v>#DIV/0!</v>
      </c>
      <c r="F280" s="37"/>
      <c r="G280" s="37"/>
    </row>
    <row r="281" spans="1:7" ht="15" hidden="1" customHeight="1" x14ac:dyDescent="0.25">
      <c r="A281" s="18"/>
      <c r="B281" s="41" t="s">
        <v>115</v>
      </c>
      <c r="C281" s="40"/>
      <c r="D281" s="7">
        <v>0</v>
      </c>
      <c r="E281" s="7" t="e">
        <f t="shared" si="5"/>
        <v>#DIV/0!</v>
      </c>
      <c r="F281" s="37"/>
      <c r="G281" s="37"/>
    </row>
    <row r="282" spans="1:7" hidden="1" x14ac:dyDescent="0.25">
      <c r="A282" s="18"/>
      <c r="B282" s="41" t="s">
        <v>110</v>
      </c>
      <c r="C282" s="40"/>
      <c r="D282" s="7">
        <v>0</v>
      </c>
      <c r="E282" s="7" t="e">
        <f t="shared" si="5"/>
        <v>#DIV/0!</v>
      </c>
      <c r="F282" s="37"/>
      <c r="G282" s="37"/>
    </row>
    <row r="283" spans="1:7" ht="75" hidden="1" customHeight="1" x14ac:dyDescent="0.25">
      <c r="A283" s="18"/>
      <c r="B283" s="41" t="s">
        <v>244</v>
      </c>
      <c r="C283" s="40">
        <v>0</v>
      </c>
      <c r="D283" s="7">
        <v>0</v>
      </c>
      <c r="E283" s="7" t="e">
        <f t="shared" si="5"/>
        <v>#DIV/0!</v>
      </c>
      <c r="F283" s="37"/>
      <c r="G283" s="37"/>
    </row>
    <row r="284" spans="1:7" ht="60.75" customHeight="1" x14ac:dyDescent="0.25">
      <c r="A284" s="18"/>
      <c r="B284" s="41" t="s">
        <v>363</v>
      </c>
      <c r="C284" s="40">
        <v>15571.37</v>
      </c>
      <c r="D284" s="7">
        <v>5218.5699400000003</v>
      </c>
      <c r="E284" s="7">
        <f t="shared" si="5"/>
        <v>33.51387796963273</v>
      </c>
      <c r="F284" s="37"/>
      <c r="G284" s="37"/>
    </row>
    <row r="285" spans="1:7" ht="45" x14ac:dyDescent="0.25">
      <c r="A285" s="18"/>
      <c r="B285" s="41" t="s">
        <v>193</v>
      </c>
      <c r="C285" s="40">
        <v>4620.1360000000004</v>
      </c>
      <c r="D285" s="7">
        <v>4354.0484900000001</v>
      </c>
      <c r="E285" s="7">
        <f t="shared" si="5"/>
        <v>94.24069962442664</v>
      </c>
      <c r="F285" s="37"/>
      <c r="G285" s="37"/>
    </row>
    <row r="286" spans="1:7" ht="30" hidden="1" x14ac:dyDescent="0.25">
      <c r="A286" s="18"/>
      <c r="B286" s="41" t="s">
        <v>386</v>
      </c>
      <c r="C286" s="40">
        <v>0</v>
      </c>
      <c r="D286" s="7">
        <v>0</v>
      </c>
      <c r="E286" s="7" t="e">
        <f t="shared" si="5"/>
        <v>#DIV/0!</v>
      </c>
      <c r="F286" s="37"/>
      <c r="G286" s="37"/>
    </row>
    <row r="287" spans="1:7" ht="15" customHeight="1" x14ac:dyDescent="0.25">
      <c r="A287" s="17" t="s">
        <v>156</v>
      </c>
      <c r="B287" s="10" t="s">
        <v>157</v>
      </c>
      <c r="C287" s="1">
        <f>C288+C289+C292+C297+C298+C290+C291+C295+C293+C294+C296</f>
        <v>94675.428310000003</v>
      </c>
      <c r="D287" s="1">
        <f>D288+D289+D292+D297+D298+D290+D291+D295+D293+D294+D296</f>
        <v>73343.301919999998</v>
      </c>
      <c r="E287" s="7">
        <f t="shared" si="5"/>
        <v>77.46814905325671</v>
      </c>
      <c r="F287" s="37"/>
      <c r="G287" s="37"/>
    </row>
    <row r="288" spans="1:7" ht="45" x14ac:dyDescent="0.25">
      <c r="A288" s="20"/>
      <c r="B288" s="41" t="s">
        <v>245</v>
      </c>
      <c r="C288" s="40">
        <v>8406.0064000000002</v>
      </c>
      <c r="D288" s="7">
        <v>7906.6</v>
      </c>
      <c r="E288" s="7">
        <f t="shared" si="5"/>
        <v>94.0589338594841</v>
      </c>
      <c r="F288" s="37"/>
      <c r="G288" s="37"/>
    </row>
    <row r="289" spans="1:7" ht="120" x14ac:dyDescent="0.25">
      <c r="A289" s="20"/>
      <c r="B289" s="41" t="s">
        <v>246</v>
      </c>
      <c r="C289" s="40">
        <v>9164.82</v>
      </c>
      <c r="D289" s="7">
        <v>8888.02</v>
      </c>
      <c r="E289" s="7">
        <f t="shared" si="5"/>
        <v>96.979755194319154</v>
      </c>
      <c r="F289" s="37"/>
      <c r="G289" s="37"/>
    </row>
    <row r="290" spans="1:7" ht="120" hidden="1" x14ac:dyDescent="0.25">
      <c r="A290" s="20"/>
      <c r="B290" s="41" t="s">
        <v>238</v>
      </c>
      <c r="C290" s="40">
        <v>0</v>
      </c>
      <c r="D290" s="7">
        <v>0</v>
      </c>
      <c r="E290" s="7" t="e">
        <f t="shared" si="5"/>
        <v>#DIV/0!</v>
      </c>
      <c r="F290" s="37"/>
      <c r="G290" s="37"/>
    </row>
    <row r="291" spans="1:7" ht="135" hidden="1" x14ac:dyDescent="0.25">
      <c r="A291" s="20"/>
      <c r="B291" s="41" t="s">
        <v>274</v>
      </c>
      <c r="C291" s="40">
        <v>0</v>
      </c>
      <c r="D291" s="7">
        <v>0</v>
      </c>
      <c r="E291" s="7" t="e">
        <f t="shared" si="5"/>
        <v>#DIV/0!</v>
      </c>
      <c r="F291" s="37"/>
      <c r="G291" s="37"/>
    </row>
    <row r="292" spans="1:7" x14ac:dyDescent="0.25">
      <c r="A292" s="20"/>
      <c r="B292" s="41" t="s">
        <v>158</v>
      </c>
      <c r="C292" s="40">
        <v>43569.157610000002</v>
      </c>
      <c r="D292" s="7">
        <v>30169.10324</v>
      </c>
      <c r="E292" s="7">
        <f t="shared" si="5"/>
        <v>69.244173848969666</v>
      </c>
      <c r="F292" s="37"/>
      <c r="G292" s="37"/>
    </row>
    <row r="293" spans="1:7" ht="120" x14ac:dyDescent="0.25">
      <c r="A293" s="20"/>
      <c r="B293" s="41" t="s">
        <v>320</v>
      </c>
      <c r="C293" s="40">
        <v>23489.85</v>
      </c>
      <c r="D293" s="7">
        <v>22087.353660000001</v>
      </c>
      <c r="E293" s="7">
        <f t="shared" si="5"/>
        <v>94.029351656140847</v>
      </c>
      <c r="F293" s="37"/>
      <c r="G293" s="37"/>
    </row>
    <row r="294" spans="1:7" ht="45" x14ac:dyDescent="0.25">
      <c r="A294" s="20"/>
      <c r="B294" s="41" t="s">
        <v>378</v>
      </c>
      <c r="C294" s="40">
        <v>6210.0002999999997</v>
      </c>
      <c r="D294" s="7">
        <v>933.95501999999999</v>
      </c>
      <c r="E294" s="7">
        <f t="shared" si="5"/>
        <v>15.039532606785865</v>
      </c>
      <c r="F294" s="37"/>
      <c r="G294" s="37"/>
    </row>
    <row r="295" spans="1:7" ht="105" x14ac:dyDescent="0.25">
      <c r="A295" s="20"/>
      <c r="B295" s="41" t="s">
        <v>321</v>
      </c>
      <c r="C295" s="40">
        <v>2377.1999999999998</v>
      </c>
      <c r="D295" s="7">
        <v>2377.1999999999998</v>
      </c>
      <c r="E295" s="7">
        <f t="shared" si="5"/>
        <v>100</v>
      </c>
      <c r="F295" s="37"/>
      <c r="G295" s="37"/>
    </row>
    <row r="296" spans="1:7" ht="60" x14ac:dyDescent="0.25">
      <c r="A296" s="20"/>
      <c r="B296" s="41" t="s">
        <v>326</v>
      </c>
      <c r="C296" s="40">
        <v>450.6</v>
      </c>
      <c r="D296" s="7">
        <v>450.6</v>
      </c>
      <c r="E296" s="7">
        <f t="shared" si="5"/>
        <v>100</v>
      </c>
      <c r="F296" s="37"/>
      <c r="G296" s="37"/>
    </row>
    <row r="297" spans="1:7" ht="75" x14ac:dyDescent="0.25">
      <c r="A297" s="20"/>
      <c r="B297" s="41" t="s">
        <v>215</v>
      </c>
      <c r="C297" s="40">
        <v>446.3</v>
      </c>
      <c r="D297" s="7">
        <v>0</v>
      </c>
      <c r="E297" s="7">
        <f t="shared" si="5"/>
        <v>0</v>
      </c>
      <c r="F297" s="37"/>
      <c r="G297" s="37"/>
    </row>
    <row r="298" spans="1:7" ht="45" x14ac:dyDescent="0.25">
      <c r="A298" s="20"/>
      <c r="B298" s="41" t="s">
        <v>193</v>
      </c>
      <c r="C298" s="40">
        <v>561.49400000000003</v>
      </c>
      <c r="D298" s="7">
        <v>530.47</v>
      </c>
      <c r="E298" s="7">
        <f t="shared" si="5"/>
        <v>94.474740602749094</v>
      </c>
      <c r="F298" s="37"/>
      <c r="G298" s="37"/>
    </row>
    <row r="299" spans="1:7" ht="17.25" customHeight="1" x14ac:dyDescent="0.25">
      <c r="A299" s="17" t="s">
        <v>52</v>
      </c>
      <c r="B299" s="10" t="s">
        <v>280</v>
      </c>
      <c r="C299" s="1">
        <f>C300+C301+C303+C304+C305+C302+C306</f>
        <v>802.4</v>
      </c>
      <c r="D299" s="1">
        <f>D300+D301+D303+D304+D305+D302+D306</f>
        <v>626.20000000000005</v>
      </c>
      <c r="E299" s="7">
        <f t="shared" si="5"/>
        <v>78.040877367896329</v>
      </c>
      <c r="F299" s="37"/>
      <c r="G299" s="37"/>
    </row>
    <row r="300" spans="1:7" ht="195" hidden="1" customHeight="1" x14ac:dyDescent="0.25">
      <c r="A300" s="20"/>
      <c r="B300" s="41" t="s">
        <v>275</v>
      </c>
      <c r="C300" s="40">
        <v>0</v>
      </c>
      <c r="D300" s="7">
        <v>0</v>
      </c>
      <c r="E300" s="7" t="e">
        <f t="shared" si="5"/>
        <v>#DIV/0!</v>
      </c>
      <c r="F300" s="37"/>
      <c r="G300" s="37"/>
    </row>
    <row r="301" spans="1:7" ht="60" hidden="1" customHeight="1" outlineLevel="1" x14ac:dyDescent="0.25">
      <c r="A301" s="20"/>
      <c r="B301" s="41" t="s">
        <v>272</v>
      </c>
      <c r="C301" s="40"/>
      <c r="D301" s="7">
        <v>0</v>
      </c>
      <c r="E301" s="7" t="e">
        <f t="shared" si="5"/>
        <v>#DIV/0!</v>
      </c>
      <c r="F301" s="37"/>
      <c r="G301" s="37"/>
    </row>
    <row r="302" spans="1:7" ht="150" hidden="1" customHeight="1" outlineLevel="1" x14ac:dyDescent="0.25">
      <c r="A302" s="20"/>
      <c r="B302" s="41" t="s">
        <v>276</v>
      </c>
      <c r="C302" s="40"/>
      <c r="D302" s="7">
        <v>0</v>
      </c>
      <c r="E302" s="7" t="e">
        <f t="shared" si="5"/>
        <v>#DIV/0!</v>
      </c>
      <c r="F302" s="37"/>
      <c r="G302" s="37"/>
    </row>
    <row r="303" spans="1:7" ht="150" hidden="1" collapsed="1" x14ac:dyDescent="0.25">
      <c r="A303" s="20"/>
      <c r="B303" s="41" t="s">
        <v>277</v>
      </c>
      <c r="C303" s="40">
        <v>0</v>
      </c>
      <c r="D303" s="7">
        <v>0</v>
      </c>
      <c r="E303" s="7" t="e">
        <f t="shared" si="5"/>
        <v>#DIV/0!</v>
      </c>
      <c r="F303" s="37"/>
      <c r="G303" s="37"/>
    </row>
    <row r="304" spans="1:7" ht="42.75" customHeight="1" x14ac:dyDescent="0.25">
      <c r="A304" s="20"/>
      <c r="B304" s="41" t="s">
        <v>247</v>
      </c>
      <c r="C304" s="40">
        <v>768.4</v>
      </c>
      <c r="D304" s="7">
        <v>614.20000000000005</v>
      </c>
      <c r="E304" s="7">
        <f t="shared" si="5"/>
        <v>79.93232691306612</v>
      </c>
      <c r="F304" s="37"/>
      <c r="G304" s="37"/>
    </row>
    <row r="305" spans="1:7" ht="60" x14ac:dyDescent="0.25">
      <c r="A305" s="20"/>
      <c r="B305" s="41" t="s">
        <v>187</v>
      </c>
      <c r="C305" s="40">
        <v>22</v>
      </c>
      <c r="D305" s="7">
        <v>0</v>
      </c>
      <c r="E305" s="7">
        <f t="shared" si="5"/>
        <v>0</v>
      </c>
      <c r="F305" s="37"/>
      <c r="G305" s="37"/>
    </row>
    <row r="306" spans="1:7" ht="45" x14ac:dyDescent="0.25">
      <c r="A306" s="20"/>
      <c r="B306" s="41" t="s">
        <v>369</v>
      </c>
      <c r="C306" s="40">
        <v>12</v>
      </c>
      <c r="D306" s="7">
        <v>12</v>
      </c>
      <c r="E306" s="7">
        <f t="shared" si="5"/>
        <v>100</v>
      </c>
      <c r="F306" s="37"/>
      <c r="G306" s="37"/>
    </row>
    <row r="307" spans="1:7" ht="15" customHeight="1" x14ac:dyDescent="0.25">
      <c r="A307" s="17" t="s">
        <v>53</v>
      </c>
      <c r="B307" s="10" t="s">
        <v>54</v>
      </c>
      <c r="C307" s="1">
        <f>C308+C309+C311+C312++C314+C315+C320</f>
        <v>749.1</v>
      </c>
      <c r="D307" s="1">
        <f>D308+D309+D311+D312++D314+D315+D320</f>
        <v>505.42700000000002</v>
      </c>
      <c r="E307" s="7">
        <f t="shared" si="5"/>
        <v>67.471232145240961</v>
      </c>
      <c r="F307" s="37"/>
      <c r="G307" s="37"/>
    </row>
    <row r="308" spans="1:7" ht="45" x14ac:dyDescent="0.25">
      <c r="A308" s="17"/>
      <c r="B308" s="41" t="s">
        <v>245</v>
      </c>
      <c r="C308" s="40">
        <v>30</v>
      </c>
      <c r="D308" s="7">
        <v>27.5</v>
      </c>
      <c r="E308" s="7">
        <f t="shared" si="5"/>
        <v>91.666666666666657</v>
      </c>
      <c r="F308" s="37"/>
      <c r="G308" s="37"/>
    </row>
    <row r="309" spans="1:7" ht="120" hidden="1" customHeight="1" x14ac:dyDescent="0.25">
      <c r="A309" s="20"/>
      <c r="B309" s="41" t="s">
        <v>250</v>
      </c>
      <c r="C309" s="40">
        <v>0</v>
      </c>
      <c r="D309" s="7">
        <v>0</v>
      </c>
      <c r="E309" s="7" t="e">
        <f t="shared" si="5"/>
        <v>#DIV/0!</v>
      </c>
      <c r="F309" s="37"/>
      <c r="G309" s="37"/>
    </row>
    <row r="310" spans="1:7" ht="135" hidden="1" x14ac:dyDescent="0.25">
      <c r="A310" s="20"/>
      <c r="B310" s="41" t="s">
        <v>159</v>
      </c>
      <c r="C310" s="40">
        <v>0</v>
      </c>
      <c r="D310" s="7">
        <v>0</v>
      </c>
      <c r="E310" s="7" t="e">
        <f t="shared" si="5"/>
        <v>#DIV/0!</v>
      </c>
      <c r="F310" s="37"/>
      <c r="G310" s="37"/>
    </row>
    <row r="311" spans="1:7" ht="105" hidden="1" customHeight="1" x14ac:dyDescent="0.25">
      <c r="A311" s="20"/>
      <c r="B311" s="41" t="s">
        <v>251</v>
      </c>
      <c r="C311" s="40">
        <v>0</v>
      </c>
      <c r="D311" s="7">
        <v>0</v>
      </c>
      <c r="E311" s="7" t="e">
        <f t="shared" si="5"/>
        <v>#DIV/0!</v>
      </c>
      <c r="F311" s="37"/>
      <c r="G311" s="37"/>
    </row>
    <row r="312" spans="1:7" ht="70.5" customHeight="1" x14ac:dyDescent="0.25">
      <c r="A312" s="20"/>
      <c r="B312" s="41" t="s">
        <v>252</v>
      </c>
      <c r="C312" s="40">
        <v>321.60000000000002</v>
      </c>
      <c r="D312" s="7">
        <v>201.92699999999999</v>
      </c>
      <c r="E312" s="7">
        <f t="shared" si="5"/>
        <v>62.788246268656714</v>
      </c>
      <c r="F312" s="37"/>
      <c r="G312" s="37"/>
    </row>
    <row r="313" spans="1:7" ht="60" hidden="1" customHeight="1" x14ac:dyDescent="0.25">
      <c r="A313" s="20"/>
      <c r="B313" s="41" t="s">
        <v>160</v>
      </c>
      <c r="C313" s="40">
        <v>0</v>
      </c>
      <c r="D313" s="7"/>
      <c r="E313" s="7"/>
      <c r="F313" s="37"/>
      <c r="G313" s="37"/>
    </row>
    <row r="314" spans="1:7" ht="60" x14ac:dyDescent="0.25">
      <c r="A314" s="20"/>
      <c r="B314" s="41" t="s">
        <v>253</v>
      </c>
      <c r="C314" s="40">
        <v>397.5</v>
      </c>
      <c r="D314" s="7">
        <v>276</v>
      </c>
      <c r="E314" s="7">
        <f t="shared" ref="E314:E349" si="6">D314/C314*100</f>
        <v>69.433962264150935</v>
      </c>
      <c r="F314" s="37"/>
      <c r="G314" s="37"/>
    </row>
    <row r="315" spans="1:7" ht="120" hidden="1" customHeight="1" x14ac:dyDescent="0.25">
      <c r="A315" s="20"/>
      <c r="B315" s="41" t="s">
        <v>238</v>
      </c>
      <c r="C315" s="40">
        <v>0</v>
      </c>
      <c r="D315" s="7">
        <v>0</v>
      </c>
      <c r="E315" s="7" t="e">
        <f t="shared" si="6"/>
        <v>#DIV/0!</v>
      </c>
      <c r="F315" s="37"/>
      <c r="G315" s="37"/>
    </row>
    <row r="316" spans="1:7" ht="90" hidden="1" customHeight="1" x14ac:dyDescent="0.25">
      <c r="A316" s="20"/>
      <c r="B316" s="41" t="s">
        <v>144</v>
      </c>
      <c r="C316" s="40">
        <v>0</v>
      </c>
      <c r="D316" s="7">
        <v>0</v>
      </c>
      <c r="E316" s="7" t="e">
        <f t="shared" si="6"/>
        <v>#DIV/0!</v>
      </c>
      <c r="F316" s="37"/>
      <c r="G316" s="37"/>
    </row>
    <row r="317" spans="1:7" ht="15" hidden="1" customHeight="1" x14ac:dyDescent="0.25">
      <c r="A317" s="20"/>
      <c r="B317" s="11" t="s">
        <v>98</v>
      </c>
      <c r="C317" s="40">
        <v>0</v>
      </c>
      <c r="D317" s="7">
        <v>0</v>
      </c>
      <c r="E317" s="7" t="e">
        <f t="shared" si="6"/>
        <v>#DIV/0!</v>
      </c>
      <c r="F317" s="37"/>
      <c r="G317" s="37"/>
    </row>
    <row r="318" spans="1:7" ht="60" hidden="1" customHeight="1" x14ac:dyDescent="0.25">
      <c r="A318" s="20"/>
      <c r="B318" s="41" t="s">
        <v>160</v>
      </c>
      <c r="C318" s="40">
        <v>0</v>
      </c>
      <c r="D318" s="7">
        <v>0</v>
      </c>
      <c r="E318" s="7" t="e">
        <f t="shared" si="6"/>
        <v>#DIV/0!</v>
      </c>
      <c r="F318" s="37"/>
      <c r="G318" s="37"/>
    </row>
    <row r="319" spans="1:7" ht="75" hidden="1" customHeight="1" x14ac:dyDescent="0.25">
      <c r="A319" s="20"/>
      <c r="B319" s="41" t="s">
        <v>161</v>
      </c>
      <c r="C319" s="40">
        <v>0</v>
      </c>
      <c r="D319" s="7">
        <v>0</v>
      </c>
      <c r="E319" s="7" t="e">
        <f t="shared" si="6"/>
        <v>#DIV/0!</v>
      </c>
      <c r="F319" s="37"/>
      <c r="G319" s="37"/>
    </row>
    <row r="320" spans="1:7" ht="30" hidden="1" customHeight="1" x14ac:dyDescent="0.25">
      <c r="A320" s="20"/>
      <c r="B320" s="41" t="s">
        <v>254</v>
      </c>
      <c r="C320" s="40">
        <v>0</v>
      </c>
      <c r="D320" s="7">
        <v>0</v>
      </c>
      <c r="E320" s="7" t="e">
        <f t="shared" si="6"/>
        <v>#DIV/0!</v>
      </c>
      <c r="F320" s="37"/>
      <c r="G320" s="37"/>
    </row>
    <row r="321" spans="1:7" hidden="1" x14ac:dyDescent="0.25">
      <c r="A321" s="20"/>
      <c r="B321" s="41" t="s">
        <v>101</v>
      </c>
      <c r="C321" s="40">
        <v>0</v>
      </c>
      <c r="D321" s="7"/>
      <c r="E321" s="7" t="e">
        <f t="shared" si="6"/>
        <v>#DIV/0!</v>
      </c>
      <c r="F321" s="37"/>
      <c r="G321" s="37"/>
    </row>
    <row r="322" spans="1:7" ht="29.25" x14ac:dyDescent="0.25">
      <c r="A322" s="17" t="s">
        <v>55</v>
      </c>
      <c r="B322" s="10" t="s">
        <v>56</v>
      </c>
      <c r="C322" s="1">
        <f>C323+C326+C329+C332+C335+C338+C330+C334+C336+C337+C333+C339+C331</f>
        <v>60448.61</v>
      </c>
      <c r="D322" s="1">
        <f>D323+D326+D329+D332+D335+D338+D330+D334+D336+D337+D333+D339+D331</f>
        <v>53190.286</v>
      </c>
      <c r="E322" s="7">
        <f t="shared" si="6"/>
        <v>87.992570879628161</v>
      </c>
      <c r="F322" s="37"/>
      <c r="G322" s="37"/>
    </row>
    <row r="323" spans="1:7" s="43" customFormat="1" ht="45" x14ac:dyDescent="0.25">
      <c r="A323" s="20"/>
      <c r="B323" s="41" t="s">
        <v>245</v>
      </c>
      <c r="C323" s="40">
        <f>C324+C325</f>
        <v>28380.010000000002</v>
      </c>
      <c r="D323" s="40">
        <f>D324+D325</f>
        <v>26117.1</v>
      </c>
      <c r="E323" s="7">
        <f t="shared" si="6"/>
        <v>92.026394634815119</v>
      </c>
      <c r="F323" s="37"/>
      <c r="G323" s="37"/>
    </row>
    <row r="324" spans="1:7" s="43" customFormat="1" ht="14.25" customHeight="1" x14ac:dyDescent="0.25">
      <c r="A324" s="20"/>
      <c r="B324" s="41" t="s">
        <v>78</v>
      </c>
      <c r="C324" s="40">
        <v>10225.86</v>
      </c>
      <c r="D324" s="7">
        <v>9752.26</v>
      </c>
      <c r="E324" s="7">
        <f t="shared" si="6"/>
        <v>95.368604694372891</v>
      </c>
      <c r="F324" s="37"/>
      <c r="G324" s="37"/>
    </row>
    <row r="325" spans="1:7" s="43" customFormat="1" ht="16.5" customHeight="1" x14ac:dyDescent="0.25">
      <c r="A325" s="17"/>
      <c r="B325" s="41" t="s">
        <v>79</v>
      </c>
      <c r="C325" s="40">
        <v>18154.150000000001</v>
      </c>
      <c r="D325" s="7">
        <v>16364.84</v>
      </c>
      <c r="E325" s="7">
        <f t="shared" si="6"/>
        <v>90.143796322053078</v>
      </c>
    </row>
    <row r="326" spans="1:7" s="43" customFormat="1" ht="120" x14ac:dyDescent="0.25">
      <c r="A326" s="20"/>
      <c r="B326" s="41" t="s">
        <v>246</v>
      </c>
      <c r="C326" s="40">
        <f>C327+C328</f>
        <v>24631.25</v>
      </c>
      <c r="D326" s="40">
        <f>D327+D328</f>
        <v>22247.15</v>
      </c>
      <c r="E326" s="7">
        <f t="shared" si="6"/>
        <v>90.320832276072068</v>
      </c>
    </row>
    <row r="327" spans="1:7" s="43" customFormat="1" ht="14.25" customHeight="1" x14ac:dyDescent="0.25">
      <c r="A327" s="20"/>
      <c r="B327" s="41" t="s">
        <v>78</v>
      </c>
      <c r="C327" s="40">
        <v>8480.6</v>
      </c>
      <c r="D327" s="7">
        <v>7653.4</v>
      </c>
      <c r="E327" s="7">
        <f t="shared" si="6"/>
        <v>90.245973162276243</v>
      </c>
    </row>
    <row r="328" spans="1:7" s="43" customFormat="1" ht="16.5" customHeight="1" x14ac:dyDescent="0.25">
      <c r="A328" s="17"/>
      <c r="B328" s="41" t="s">
        <v>79</v>
      </c>
      <c r="C328" s="40">
        <v>16150.65</v>
      </c>
      <c r="D328" s="7">
        <v>14593.75</v>
      </c>
      <c r="E328" s="7">
        <f t="shared" si="6"/>
        <v>90.360140303950615</v>
      </c>
    </row>
    <row r="329" spans="1:7" ht="120" hidden="1" customHeight="1" x14ac:dyDescent="0.25">
      <c r="A329" s="17"/>
      <c r="B329" s="41" t="s">
        <v>255</v>
      </c>
      <c r="C329" s="40">
        <v>0</v>
      </c>
      <c r="D329" s="7">
        <v>0</v>
      </c>
      <c r="E329" s="7" t="e">
        <f t="shared" si="6"/>
        <v>#DIV/0!</v>
      </c>
    </row>
    <row r="330" spans="1:7" ht="105" hidden="1" customHeight="1" x14ac:dyDescent="0.25">
      <c r="A330" s="17"/>
      <c r="B330" s="41" t="s">
        <v>270</v>
      </c>
      <c r="C330" s="40">
        <v>0</v>
      </c>
      <c r="D330" s="7">
        <v>0</v>
      </c>
      <c r="E330" s="7" t="e">
        <f t="shared" si="6"/>
        <v>#DIV/0!</v>
      </c>
    </row>
    <row r="331" spans="1:7" ht="123.75" customHeight="1" x14ac:dyDescent="0.25">
      <c r="A331" s="17"/>
      <c r="B331" s="41" t="s">
        <v>365</v>
      </c>
      <c r="C331" s="40">
        <v>150</v>
      </c>
      <c r="D331" s="7">
        <v>150</v>
      </c>
      <c r="E331" s="7">
        <f t="shared" si="6"/>
        <v>100</v>
      </c>
    </row>
    <row r="332" spans="1:7" ht="135" x14ac:dyDescent="0.25">
      <c r="A332" s="17"/>
      <c r="B332" s="41" t="s">
        <v>256</v>
      </c>
      <c r="C332" s="40">
        <v>1324.9</v>
      </c>
      <c r="D332" s="7">
        <v>1324.9</v>
      </c>
      <c r="E332" s="7">
        <f t="shared" si="6"/>
        <v>100</v>
      </c>
    </row>
    <row r="333" spans="1:7" ht="165" x14ac:dyDescent="0.25">
      <c r="A333" s="17"/>
      <c r="B333" s="41" t="s">
        <v>192</v>
      </c>
      <c r="C333" s="40">
        <v>119.6</v>
      </c>
      <c r="D333" s="7">
        <v>119.6</v>
      </c>
      <c r="E333" s="7">
        <f t="shared" si="6"/>
        <v>100</v>
      </c>
    </row>
    <row r="334" spans="1:7" ht="60" x14ac:dyDescent="0.25">
      <c r="A334" s="17"/>
      <c r="B334" s="41" t="s">
        <v>272</v>
      </c>
      <c r="C334" s="40">
        <v>22</v>
      </c>
      <c r="D334" s="7">
        <v>12</v>
      </c>
      <c r="E334" s="7">
        <f t="shared" si="6"/>
        <v>54.54545454545454</v>
      </c>
    </row>
    <row r="335" spans="1:7" x14ac:dyDescent="0.25">
      <c r="A335" s="20"/>
      <c r="B335" s="41" t="s">
        <v>162</v>
      </c>
      <c r="C335" s="40">
        <v>950</v>
      </c>
      <c r="D335" s="7">
        <v>365.286</v>
      </c>
      <c r="E335" s="7">
        <f t="shared" si="6"/>
        <v>38.451157894736845</v>
      </c>
    </row>
    <row r="336" spans="1:7" ht="165" x14ac:dyDescent="0.25">
      <c r="A336" s="20"/>
      <c r="B336" s="70" t="s">
        <v>315</v>
      </c>
      <c r="C336" s="40">
        <v>2754.25</v>
      </c>
      <c r="D336" s="40">
        <v>2754.25</v>
      </c>
      <c r="E336" s="7">
        <f t="shared" si="6"/>
        <v>100</v>
      </c>
    </row>
    <row r="337" spans="1:5" ht="45" hidden="1" customHeight="1" x14ac:dyDescent="0.25">
      <c r="A337" s="20"/>
      <c r="B337" s="70" t="s">
        <v>288</v>
      </c>
      <c r="C337" s="40">
        <v>0</v>
      </c>
      <c r="D337" s="7">
        <v>0</v>
      </c>
      <c r="E337" s="7" t="e">
        <f t="shared" si="6"/>
        <v>#DIV/0!</v>
      </c>
    </row>
    <row r="338" spans="1:5" ht="75" x14ac:dyDescent="0.25">
      <c r="A338" s="20"/>
      <c r="B338" s="41" t="s">
        <v>257</v>
      </c>
      <c r="C338" s="40">
        <v>2016.6</v>
      </c>
      <c r="D338" s="7">
        <v>0</v>
      </c>
      <c r="E338" s="7">
        <f t="shared" si="6"/>
        <v>0</v>
      </c>
    </row>
    <row r="339" spans="1:5" ht="95.25" customHeight="1" x14ac:dyDescent="0.25">
      <c r="A339" s="20"/>
      <c r="B339" s="42" t="s">
        <v>364</v>
      </c>
      <c r="C339" s="40">
        <v>100</v>
      </c>
      <c r="D339" s="7">
        <v>100</v>
      </c>
      <c r="E339" s="7">
        <f t="shared" si="6"/>
        <v>100</v>
      </c>
    </row>
    <row r="340" spans="1:5" x14ac:dyDescent="0.25">
      <c r="A340" s="17">
        <v>10</v>
      </c>
      <c r="B340" s="10" t="s">
        <v>57</v>
      </c>
      <c r="C340" s="1">
        <f>C341+C343+C346+C355+C362</f>
        <v>181027.52999999997</v>
      </c>
      <c r="D340" s="1">
        <f>D341+D343+D346+D355+D362</f>
        <v>157553.48796999999</v>
      </c>
      <c r="E340" s="7">
        <f t="shared" si="6"/>
        <v>87.032888296050885</v>
      </c>
    </row>
    <row r="341" spans="1:5" ht="15" customHeight="1" x14ac:dyDescent="0.25">
      <c r="A341" s="17" t="s">
        <v>58</v>
      </c>
      <c r="B341" s="10" t="s">
        <v>59</v>
      </c>
      <c r="C341" s="1">
        <f>C342</f>
        <v>3188.4</v>
      </c>
      <c r="D341" s="1">
        <f>D342</f>
        <v>2896.2</v>
      </c>
      <c r="E341" s="7">
        <f t="shared" si="6"/>
        <v>90.83552879187053</v>
      </c>
    </row>
    <row r="342" spans="1:5" ht="30" x14ac:dyDescent="0.25">
      <c r="A342" s="20"/>
      <c r="B342" s="11" t="s">
        <v>258</v>
      </c>
      <c r="C342" s="7">
        <v>3188.4</v>
      </c>
      <c r="D342" s="7">
        <v>2896.2</v>
      </c>
      <c r="E342" s="7">
        <f t="shared" si="6"/>
        <v>90.83552879187053</v>
      </c>
    </row>
    <row r="343" spans="1:5" ht="15.75" customHeight="1" x14ac:dyDescent="0.25">
      <c r="A343" s="17">
        <v>1002</v>
      </c>
      <c r="B343" s="10" t="s">
        <v>60</v>
      </c>
      <c r="C343" s="1">
        <f>C344+C345</f>
        <v>58970.75</v>
      </c>
      <c r="D343" s="1">
        <f>D344+D345</f>
        <v>49878.830999999998</v>
      </c>
      <c r="E343" s="7">
        <f t="shared" si="6"/>
        <v>84.582324287888483</v>
      </c>
    </row>
    <row r="344" spans="1:5" ht="60" x14ac:dyDescent="0.25">
      <c r="A344" s="20"/>
      <c r="B344" s="21" t="s">
        <v>216</v>
      </c>
      <c r="C344" s="40">
        <v>40880.050000000003</v>
      </c>
      <c r="D344" s="7">
        <v>35512.762999999999</v>
      </c>
      <c r="E344" s="7">
        <f t="shared" si="6"/>
        <v>86.870644727685004</v>
      </c>
    </row>
    <row r="345" spans="1:5" ht="105" x14ac:dyDescent="0.25">
      <c r="A345" s="20"/>
      <c r="B345" s="21" t="s">
        <v>333</v>
      </c>
      <c r="C345" s="40">
        <v>18090.7</v>
      </c>
      <c r="D345" s="7">
        <v>14366.067999999999</v>
      </c>
      <c r="E345" s="7">
        <f t="shared" si="6"/>
        <v>79.411343950206444</v>
      </c>
    </row>
    <row r="346" spans="1:5" x14ac:dyDescent="0.25">
      <c r="A346" s="17">
        <v>1003</v>
      </c>
      <c r="B346" s="10" t="s">
        <v>61</v>
      </c>
      <c r="C346" s="1">
        <f>C348+C349+C351+C352+C354+C353</f>
        <v>3951</v>
      </c>
      <c r="D346" s="1">
        <f>D348+D349+D351+D352+D354+D353</f>
        <v>3878.9180000000001</v>
      </c>
      <c r="E346" s="7">
        <f t="shared" si="6"/>
        <v>98.175601113642117</v>
      </c>
    </row>
    <row r="347" spans="1:5" ht="45" hidden="1" customHeight="1" x14ac:dyDescent="0.25">
      <c r="A347" s="17"/>
      <c r="B347" s="11" t="s">
        <v>145</v>
      </c>
      <c r="C347" s="7">
        <v>0</v>
      </c>
      <c r="D347" s="7">
        <v>0</v>
      </c>
      <c r="E347" s="7" t="e">
        <f t="shared" si="6"/>
        <v>#DIV/0!</v>
      </c>
    </row>
    <row r="348" spans="1:5" ht="135" x14ac:dyDescent="0.25">
      <c r="A348" s="17"/>
      <c r="B348" s="11" t="s">
        <v>324</v>
      </c>
      <c r="C348" s="7">
        <v>1164</v>
      </c>
      <c r="D348" s="7">
        <v>1164</v>
      </c>
      <c r="E348" s="7">
        <f t="shared" si="6"/>
        <v>100</v>
      </c>
    </row>
    <row r="349" spans="1:5" ht="90" x14ac:dyDescent="0.25">
      <c r="A349" s="17"/>
      <c r="B349" s="41" t="s">
        <v>323</v>
      </c>
      <c r="C349" s="40">
        <v>1521.5</v>
      </c>
      <c r="D349" s="7">
        <v>1521.5</v>
      </c>
      <c r="E349" s="7">
        <f t="shared" si="6"/>
        <v>100</v>
      </c>
    </row>
    <row r="350" spans="1:5" ht="15" hidden="1" customHeight="1" x14ac:dyDescent="0.25">
      <c r="A350" s="17"/>
      <c r="B350" s="41" t="s">
        <v>98</v>
      </c>
      <c r="C350" s="40">
        <v>0</v>
      </c>
      <c r="D350" s="7">
        <v>0</v>
      </c>
      <c r="E350" s="7"/>
    </row>
    <row r="351" spans="1:5" ht="30" x14ac:dyDescent="0.25">
      <c r="A351" s="17"/>
      <c r="B351" s="41" t="s">
        <v>259</v>
      </c>
      <c r="C351" s="40">
        <v>396</v>
      </c>
      <c r="D351" s="7">
        <v>324</v>
      </c>
      <c r="E351" s="7">
        <f t="shared" ref="E351:E385" si="7">D351/C351*100</f>
        <v>81.818181818181827</v>
      </c>
    </row>
    <row r="352" spans="1:5" ht="75" hidden="1" x14ac:dyDescent="0.25">
      <c r="A352" s="17"/>
      <c r="B352" s="41" t="s">
        <v>215</v>
      </c>
      <c r="C352" s="40"/>
      <c r="D352" s="7">
        <v>0</v>
      </c>
      <c r="E352" s="7" t="e">
        <f t="shared" si="7"/>
        <v>#DIV/0!</v>
      </c>
    </row>
    <row r="353" spans="1:5" ht="60" x14ac:dyDescent="0.25">
      <c r="A353" s="17"/>
      <c r="B353" s="41" t="s">
        <v>325</v>
      </c>
      <c r="C353" s="40">
        <v>869.5</v>
      </c>
      <c r="D353" s="7">
        <v>869.41800000000001</v>
      </c>
      <c r="E353" s="7">
        <f t="shared" si="7"/>
        <v>99.990569292696946</v>
      </c>
    </row>
    <row r="354" spans="1:5" ht="90" hidden="1" x14ac:dyDescent="0.25">
      <c r="A354" s="17"/>
      <c r="B354" s="41" t="s">
        <v>260</v>
      </c>
      <c r="C354" s="40">
        <v>0</v>
      </c>
      <c r="D354" s="7">
        <v>0</v>
      </c>
      <c r="E354" s="7" t="e">
        <f t="shared" si="7"/>
        <v>#DIV/0!</v>
      </c>
    </row>
    <row r="355" spans="1:5" ht="17.25" customHeight="1" x14ac:dyDescent="0.25">
      <c r="A355" s="17" t="s">
        <v>62</v>
      </c>
      <c r="B355" s="10" t="s">
        <v>63</v>
      </c>
      <c r="C355" s="1">
        <f>C357+C358+C359+C360+C361+C356</f>
        <v>114917.37999999999</v>
      </c>
      <c r="D355" s="1">
        <f>D357+D358+D359+D360+D361+D356</f>
        <v>100899.53896999999</v>
      </c>
      <c r="E355" s="7">
        <f t="shared" si="7"/>
        <v>87.801809412988703</v>
      </c>
    </row>
    <row r="356" spans="1:5" ht="45.75" customHeight="1" x14ac:dyDescent="0.25">
      <c r="A356" s="17"/>
      <c r="B356" s="46" t="s">
        <v>366</v>
      </c>
      <c r="C356" s="7">
        <v>27.68</v>
      </c>
      <c r="D356" s="7">
        <v>19.399999999999999</v>
      </c>
      <c r="E356" s="7">
        <f t="shared" si="7"/>
        <v>70.086705202312132</v>
      </c>
    </row>
    <row r="357" spans="1:5" x14ac:dyDescent="0.25">
      <c r="A357" s="17"/>
      <c r="B357" s="41" t="s">
        <v>102</v>
      </c>
      <c r="C357" s="40">
        <v>15076</v>
      </c>
      <c r="D357" s="7">
        <v>13840.233</v>
      </c>
      <c r="E357" s="7">
        <f t="shared" si="7"/>
        <v>91.8030843725126</v>
      </c>
    </row>
    <row r="358" spans="1:5" x14ac:dyDescent="0.25">
      <c r="A358" s="20"/>
      <c r="B358" s="41" t="s">
        <v>103</v>
      </c>
      <c r="C358" s="40">
        <v>19885</v>
      </c>
      <c r="D358" s="7">
        <v>18189.054970000001</v>
      </c>
      <c r="E358" s="7">
        <f t="shared" si="7"/>
        <v>91.471234448076444</v>
      </c>
    </row>
    <row r="359" spans="1:5" x14ac:dyDescent="0.25">
      <c r="A359" s="20"/>
      <c r="B359" s="41" t="s">
        <v>104</v>
      </c>
      <c r="C359" s="40">
        <v>32178.1</v>
      </c>
      <c r="D359" s="7">
        <v>28641.134999999998</v>
      </c>
      <c r="E359" s="7">
        <f t="shared" si="7"/>
        <v>89.008160829881191</v>
      </c>
    </row>
    <row r="360" spans="1:5" x14ac:dyDescent="0.25">
      <c r="A360" s="20"/>
      <c r="B360" s="41" t="s">
        <v>243</v>
      </c>
      <c r="C360" s="40">
        <v>908.9</v>
      </c>
      <c r="D360" s="7">
        <v>758.60299999999995</v>
      </c>
      <c r="E360" s="7">
        <f t="shared" si="7"/>
        <v>83.463857410056107</v>
      </c>
    </row>
    <row r="361" spans="1:5" ht="48" customHeight="1" x14ac:dyDescent="0.25">
      <c r="A361" s="20"/>
      <c r="B361" s="42" t="s">
        <v>218</v>
      </c>
      <c r="C361" s="40">
        <v>46841.7</v>
      </c>
      <c r="D361" s="7">
        <v>39451.112999999998</v>
      </c>
      <c r="E361" s="7">
        <f t="shared" si="7"/>
        <v>84.222205855039419</v>
      </c>
    </row>
    <row r="362" spans="1:5" ht="17.25" hidden="1" customHeight="1" x14ac:dyDescent="0.25">
      <c r="A362" s="17" t="s">
        <v>64</v>
      </c>
      <c r="B362" s="10" t="s">
        <v>65</v>
      </c>
      <c r="C362" s="1">
        <f>C363+C364+C366+C365</f>
        <v>0</v>
      </c>
      <c r="D362" s="1">
        <f>D363+D364+D366+D365</f>
        <v>0</v>
      </c>
      <c r="E362" s="7" t="e">
        <f t="shared" si="7"/>
        <v>#DIV/0!</v>
      </c>
    </row>
    <row r="363" spans="1:5" ht="105" hidden="1" customHeight="1" x14ac:dyDescent="0.25">
      <c r="A363" s="17"/>
      <c r="B363" s="11" t="s">
        <v>146</v>
      </c>
      <c r="C363" s="7">
        <v>0</v>
      </c>
      <c r="D363" s="7">
        <v>0</v>
      </c>
      <c r="E363" s="7" t="e">
        <f t="shared" si="7"/>
        <v>#DIV/0!</v>
      </c>
    </row>
    <row r="364" spans="1:5" ht="68.25" hidden="1" customHeight="1" x14ac:dyDescent="0.25">
      <c r="A364" s="17"/>
      <c r="B364" s="2" t="s">
        <v>261</v>
      </c>
      <c r="C364" s="7">
        <v>0</v>
      </c>
      <c r="D364" s="7">
        <v>0</v>
      </c>
      <c r="E364" s="7" t="e">
        <f t="shared" si="7"/>
        <v>#DIV/0!</v>
      </c>
    </row>
    <row r="365" spans="1:5" ht="45" hidden="1" x14ac:dyDescent="0.25">
      <c r="A365" s="17"/>
      <c r="B365" s="11" t="s">
        <v>262</v>
      </c>
      <c r="C365" s="7">
        <v>0</v>
      </c>
      <c r="D365" s="7">
        <v>0</v>
      </c>
      <c r="E365" s="7" t="e">
        <f t="shared" si="7"/>
        <v>#DIV/0!</v>
      </c>
    </row>
    <row r="366" spans="1:5" ht="30" hidden="1" customHeight="1" x14ac:dyDescent="0.25">
      <c r="A366" s="17"/>
      <c r="B366" s="41" t="s">
        <v>263</v>
      </c>
      <c r="C366" s="40">
        <v>0</v>
      </c>
      <c r="D366" s="7">
        <v>0</v>
      </c>
      <c r="E366" s="7" t="e">
        <f t="shared" si="7"/>
        <v>#DIV/0!</v>
      </c>
    </row>
    <row r="367" spans="1:5" ht="14.25" customHeight="1" x14ac:dyDescent="0.25">
      <c r="A367" s="17" t="s">
        <v>66</v>
      </c>
      <c r="B367" s="10" t="s">
        <v>67</v>
      </c>
      <c r="C367" s="1">
        <f>C368+C369+C370+C371+C372+C374+C373</f>
        <v>876</v>
      </c>
      <c r="D367" s="1">
        <f>D368+D369+D370+D371+D372+D374+D373</f>
        <v>660.3</v>
      </c>
      <c r="E367" s="7">
        <f t="shared" si="7"/>
        <v>75.376712328767113</v>
      </c>
    </row>
    <row r="368" spans="1:5" ht="60" hidden="1" x14ac:dyDescent="0.25">
      <c r="A368" s="17"/>
      <c r="B368" s="11" t="s">
        <v>264</v>
      </c>
      <c r="C368" s="7">
        <v>0</v>
      </c>
      <c r="D368" s="7">
        <v>0</v>
      </c>
      <c r="E368" s="7" t="e">
        <f t="shared" si="7"/>
        <v>#DIV/0!</v>
      </c>
    </row>
    <row r="369" spans="1:5" ht="105" hidden="1" customHeight="1" x14ac:dyDescent="0.25">
      <c r="A369" s="17"/>
      <c r="B369" s="11" t="s">
        <v>290</v>
      </c>
      <c r="C369" s="7">
        <v>0</v>
      </c>
      <c r="D369" s="7">
        <v>0</v>
      </c>
      <c r="E369" s="7" t="e">
        <f t="shared" si="7"/>
        <v>#DIV/0!</v>
      </c>
    </row>
    <row r="370" spans="1:5" ht="120" hidden="1" customHeight="1" x14ac:dyDescent="0.25">
      <c r="A370" s="17"/>
      <c r="B370" s="11" t="s">
        <v>292</v>
      </c>
      <c r="C370" s="7">
        <v>0</v>
      </c>
      <c r="D370" s="7">
        <v>0</v>
      </c>
      <c r="E370" s="7" t="e">
        <f t="shared" si="7"/>
        <v>#DIV/0!</v>
      </c>
    </row>
    <row r="371" spans="1:5" ht="150" hidden="1" x14ac:dyDescent="0.25">
      <c r="A371" s="17"/>
      <c r="B371" s="11" t="s">
        <v>265</v>
      </c>
      <c r="C371" s="7">
        <v>0</v>
      </c>
      <c r="D371" s="7">
        <v>0</v>
      </c>
      <c r="E371" s="7" t="e">
        <f t="shared" si="7"/>
        <v>#DIV/0!</v>
      </c>
    </row>
    <row r="372" spans="1:5" ht="120" hidden="1" x14ac:dyDescent="0.25">
      <c r="A372" s="17"/>
      <c r="B372" s="11" t="s">
        <v>266</v>
      </c>
      <c r="C372" s="7">
        <v>0</v>
      </c>
      <c r="D372" s="7">
        <v>0</v>
      </c>
      <c r="E372" s="7" t="e">
        <f t="shared" si="7"/>
        <v>#DIV/0!</v>
      </c>
    </row>
    <row r="373" spans="1:5" ht="60" x14ac:dyDescent="0.25">
      <c r="A373" s="17"/>
      <c r="B373" s="11" t="s">
        <v>326</v>
      </c>
      <c r="C373" s="7">
        <v>866</v>
      </c>
      <c r="D373" s="7">
        <v>660.3</v>
      </c>
      <c r="E373" s="7">
        <f t="shared" si="7"/>
        <v>76.247113163972273</v>
      </c>
    </row>
    <row r="374" spans="1:5" ht="60" x14ac:dyDescent="0.25">
      <c r="A374" s="17"/>
      <c r="B374" s="11" t="s">
        <v>272</v>
      </c>
      <c r="C374" s="7">
        <v>10</v>
      </c>
      <c r="D374" s="7">
        <v>0</v>
      </c>
      <c r="E374" s="7">
        <f t="shared" si="7"/>
        <v>0</v>
      </c>
    </row>
    <row r="375" spans="1:5" ht="16.5" customHeight="1" x14ac:dyDescent="0.25">
      <c r="A375" s="17" t="s">
        <v>68</v>
      </c>
      <c r="B375" s="10" t="s">
        <v>69</v>
      </c>
      <c r="C375" s="1">
        <f>C376</f>
        <v>978</v>
      </c>
      <c r="D375" s="1">
        <f>D376</f>
        <v>0</v>
      </c>
      <c r="E375" s="7">
        <f t="shared" si="7"/>
        <v>0</v>
      </c>
    </row>
    <row r="376" spans="1:5" ht="15" customHeight="1" x14ac:dyDescent="0.25">
      <c r="A376" s="20" t="s">
        <v>70</v>
      </c>
      <c r="B376" s="11" t="s">
        <v>267</v>
      </c>
      <c r="C376" s="7">
        <v>978</v>
      </c>
      <c r="D376" s="7">
        <v>0</v>
      </c>
      <c r="E376" s="7">
        <f t="shared" si="7"/>
        <v>0</v>
      </c>
    </row>
    <row r="377" spans="1:5" ht="17.25" customHeight="1" x14ac:dyDescent="0.25">
      <c r="A377" s="17" t="s">
        <v>71</v>
      </c>
      <c r="B377" s="10" t="s">
        <v>72</v>
      </c>
      <c r="C377" s="1">
        <f>C378+C379</f>
        <v>198257.18862</v>
      </c>
      <c r="D377" s="1">
        <f>D378+D379</f>
        <v>177578.74768</v>
      </c>
      <c r="E377" s="7">
        <f t="shared" si="7"/>
        <v>89.569890966408067</v>
      </c>
    </row>
    <row r="378" spans="1:5" ht="30" customHeight="1" x14ac:dyDescent="0.25">
      <c r="A378" s="20" t="s">
        <v>73</v>
      </c>
      <c r="B378" s="10" t="s">
        <v>268</v>
      </c>
      <c r="C378" s="1">
        <v>84684</v>
      </c>
      <c r="D378" s="1">
        <v>77628.100000000006</v>
      </c>
      <c r="E378" s="1">
        <f t="shared" si="7"/>
        <v>91.667965613339007</v>
      </c>
    </row>
    <row r="379" spans="1:5" ht="28.5" customHeight="1" x14ac:dyDescent="0.25">
      <c r="A379" s="20" t="s">
        <v>149</v>
      </c>
      <c r="B379" s="10" t="s">
        <v>163</v>
      </c>
      <c r="C379" s="1">
        <f>C380+C381+C382+C384+C385+C383</f>
        <v>113573.18862</v>
      </c>
      <c r="D379" s="1">
        <f>D380+D381+D382+D384+D385+D383</f>
        <v>99950.647679999995</v>
      </c>
      <c r="E379" s="1">
        <f t="shared" si="7"/>
        <v>88.005495746378031</v>
      </c>
    </row>
    <row r="380" spans="1:5" ht="102.75" customHeight="1" x14ac:dyDescent="0.25">
      <c r="A380" s="20"/>
      <c r="B380" s="11" t="s">
        <v>315</v>
      </c>
      <c r="C380" s="7">
        <v>1177.55</v>
      </c>
      <c r="D380" s="7">
        <v>1164.3934200000001</v>
      </c>
      <c r="E380" s="7">
        <f t="shared" si="7"/>
        <v>98.882715808245948</v>
      </c>
    </row>
    <row r="381" spans="1:5" ht="75" x14ac:dyDescent="0.25">
      <c r="A381" s="20"/>
      <c r="B381" s="11" t="s">
        <v>215</v>
      </c>
      <c r="C381" s="7">
        <v>91810.15</v>
      </c>
      <c r="D381" s="7">
        <v>84782.35</v>
      </c>
      <c r="E381" s="7">
        <f t="shared" si="7"/>
        <v>92.345290798457484</v>
      </c>
    </row>
    <row r="382" spans="1:5" ht="47.25" customHeight="1" x14ac:dyDescent="0.25">
      <c r="A382" s="20"/>
      <c r="B382" s="11" t="s">
        <v>327</v>
      </c>
      <c r="C382" s="7">
        <v>12480.093000000001</v>
      </c>
      <c r="D382" s="7">
        <v>9268.1689999999999</v>
      </c>
      <c r="E382" s="7">
        <f t="shared" si="7"/>
        <v>74.263621272694039</v>
      </c>
    </row>
    <row r="383" spans="1:5" ht="64.5" customHeight="1" x14ac:dyDescent="0.25">
      <c r="A383" s="20"/>
      <c r="B383" s="11" t="s">
        <v>314</v>
      </c>
      <c r="C383" s="7">
        <v>8105.3956200000002</v>
      </c>
      <c r="D383" s="7">
        <v>4735.7352600000004</v>
      </c>
      <c r="E383" s="7">
        <f t="shared" si="7"/>
        <v>58.42694770276988</v>
      </c>
    </row>
    <row r="384" spans="1:5" ht="90" hidden="1" customHeight="1" x14ac:dyDescent="0.25">
      <c r="A384" s="20"/>
      <c r="B384" s="11" t="s">
        <v>279</v>
      </c>
      <c r="C384" s="7">
        <v>0</v>
      </c>
      <c r="D384" s="7">
        <v>0</v>
      </c>
      <c r="E384" s="7" t="e">
        <f t="shared" si="7"/>
        <v>#DIV/0!</v>
      </c>
    </row>
    <row r="385" spans="1:5" ht="30" hidden="1" customHeight="1" x14ac:dyDescent="0.25">
      <c r="A385" s="20"/>
      <c r="B385" s="11" t="s">
        <v>289</v>
      </c>
      <c r="C385" s="7">
        <v>0</v>
      </c>
      <c r="D385" s="7">
        <v>0</v>
      </c>
      <c r="E385" s="7" t="e">
        <f t="shared" si="7"/>
        <v>#DIV/0!</v>
      </c>
    </row>
    <row r="386" spans="1:5" ht="18" customHeight="1" x14ac:dyDescent="0.25">
      <c r="A386" s="19"/>
      <c r="B386" s="13" t="s">
        <v>74</v>
      </c>
      <c r="C386" s="67">
        <f>C130-C131</f>
        <v>-53452.227220000699</v>
      </c>
      <c r="D386" s="67">
        <f>D130-D131</f>
        <v>59017.342539999867</v>
      </c>
      <c r="E386" s="68"/>
    </row>
    <row r="389" spans="1:5" x14ac:dyDescent="0.25">
      <c r="C389" s="76">
        <f>C105+C53+C24+C23</f>
        <v>584279.45000000007</v>
      </c>
      <c r="D389" s="76">
        <f>D105+D53+D24+D23</f>
        <v>533598.39</v>
      </c>
    </row>
  </sheetData>
  <autoFilter ref="A1:E38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94"/>
  <sheetViews>
    <sheetView zoomScale="80" zoomScaleNormal="80" workbookViewId="0">
      <pane ySplit="3" topLeftCell="A351" activePane="bottomLeft" state="frozen"/>
      <selection activeCell="B1" sqref="B1"/>
      <selection pane="bottomLeft" activeCell="C12" sqref="C12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6" ht="18.75" x14ac:dyDescent="0.3">
      <c r="A1" s="47"/>
      <c r="B1" s="102" t="s">
        <v>389</v>
      </c>
      <c r="C1" s="103"/>
      <c r="D1" s="103"/>
      <c r="E1" s="103"/>
    </row>
    <row r="2" spans="1:6" x14ac:dyDescent="0.25">
      <c r="A2" s="37"/>
      <c r="B2" s="45"/>
      <c r="C2" s="75"/>
      <c r="D2" s="104" t="s">
        <v>351</v>
      </c>
      <c r="E2" s="104"/>
    </row>
    <row r="3" spans="1:6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6" ht="15.75" x14ac:dyDescent="0.25">
      <c r="A4" s="15"/>
      <c r="B4" s="28" t="s">
        <v>335</v>
      </c>
      <c r="C4" s="29">
        <f>SUM(C5+C6+C7+C12+C13+C14)</f>
        <v>270865.40000000002</v>
      </c>
      <c r="D4" s="29">
        <f>SUM(D5+D6+D7+D12+D13+D14)</f>
        <v>283269.60352399998</v>
      </c>
      <c r="E4" s="7">
        <f t="shared" ref="E4:E22" si="0">SUM(D4/C4*100)</f>
        <v>104.57947139944783</v>
      </c>
      <c r="F4" s="37"/>
    </row>
    <row r="5" spans="1:6" ht="16.5" customHeight="1" x14ac:dyDescent="0.25">
      <c r="A5" s="15"/>
      <c r="B5" s="30" t="s">
        <v>336</v>
      </c>
      <c r="C5" s="31">
        <v>217000</v>
      </c>
      <c r="D5" s="51">
        <v>228079.766</v>
      </c>
      <c r="E5" s="7">
        <f t="shared" si="0"/>
        <v>105.10588294930876</v>
      </c>
      <c r="F5" s="37"/>
    </row>
    <row r="6" spans="1:6" ht="15" customHeight="1" x14ac:dyDescent="0.25">
      <c r="A6" s="15"/>
      <c r="B6" s="30" t="s">
        <v>92</v>
      </c>
      <c r="C6" s="31">
        <v>2494</v>
      </c>
      <c r="D6" s="51">
        <v>2469.0099140000002</v>
      </c>
      <c r="E6" s="7">
        <f t="shared" si="0"/>
        <v>98.997991740176431</v>
      </c>
      <c r="F6" s="37"/>
    </row>
    <row r="7" spans="1:6" ht="16.5" customHeight="1" x14ac:dyDescent="0.25">
      <c r="A7" s="15"/>
      <c r="B7" s="30" t="s">
        <v>337</v>
      </c>
      <c r="C7" s="31">
        <f>SUM(C8:C11)</f>
        <v>28321.4</v>
      </c>
      <c r="D7" s="32">
        <f>SUM(D8:D11)</f>
        <v>28953.584400000003</v>
      </c>
      <c r="E7" s="7">
        <f t="shared" si="0"/>
        <v>102.23217920018079</v>
      </c>
      <c r="F7" s="37"/>
    </row>
    <row r="8" spans="1:6" ht="34.15" customHeight="1" x14ac:dyDescent="0.25">
      <c r="A8" s="15"/>
      <c r="B8" s="33" t="s">
        <v>338</v>
      </c>
      <c r="C8" s="34">
        <v>13100</v>
      </c>
      <c r="D8" s="52">
        <v>13556.566000000001</v>
      </c>
      <c r="E8" s="7">
        <f t="shared" si="0"/>
        <v>103.48523664122138</v>
      </c>
      <c r="F8" s="37"/>
    </row>
    <row r="9" spans="1:6" ht="33" customHeight="1" x14ac:dyDescent="0.25">
      <c r="A9" s="15"/>
      <c r="B9" s="33" t="s">
        <v>339</v>
      </c>
      <c r="C9" s="34">
        <v>11070</v>
      </c>
      <c r="D9" s="52">
        <v>11244.039000000001</v>
      </c>
      <c r="E9" s="7">
        <f t="shared" si="0"/>
        <v>101.57216802168023</v>
      </c>
      <c r="F9" s="37"/>
    </row>
    <row r="10" spans="1:6" ht="16.149999999999999" customHeight="1" x14ac:dyDescent="0.25">
      <c r="A10" s="15"/>
      <c r="B10" s="33" t="s">
        <v>340</v>
      </c>
      <c r="C10" s="34">
        <v>3913.2</v>
      </c>
      <c r="D10" s="52">
        <v>3914.7539999999999</v>
      </c>
      <c r="E10" s="7">
        <f t="shared" si="0"/>
        <v>100.03971174486355</v>
      </c>
      <c r="F10" s="37"/>
    </row>
    <row r="11" spans="1:6" ht="32.450000000000003" customHeight="1" x14ac:dyDescent="0.25">
      <c r="A11" s="15"/>
      <c r="B11" s="33" t="s">
        <v>341</v>
      </c>
      <c r="C11" s="34">
        <v>238.2</v>
      </c>
      <c r="D11" s="52">
        <v>238.22540000000001</v>
      </c>
      <c r="E11" s="7">
        <f t="shared" si="0"/>
        <v>100.01066330814443</v>
      </c>
      <c r="F11" s="37"/>
    </row>
    <row r="12" spans="1:6" ht="14.25" customHeight="1" x14ac:dyDescent="0.25">
      <c r="A12" s="15"/>
      <c r="B12" s="30" t="s">
        <v>297</v>
      </c>
      <c r="C12" s="35">
        <v>16100</v>
      </c>
      <c r="D12" s="51">
        <v>16833.422999999999</v>
      </c>
      <c r="E12" s="7">
        <f t="shared" si="0"/>
        <v>104.55542236024844</v>
      </c>
      <c r="F12" s="37"/>
    </row>
    <row r="13" spans="1:6" ht="15.6" customHeight="1" x14ac:dyDescent="0.25">
      <c r="A13" s="15"/>
      <c r="B13" s="30" t="s">
        <v>342</v>
      </c>
      <c r="C13" s="31">
        <v>6950</v>
      </c>
      <c r="D13" s="51">
        <v>6934.1909999999998</v>
      </c>
      <c r="E13" s="7">
        <f t="shared" si="0"/>
        <v>99.77253237410072</v>
      </c>
      <c r="F13" s="37"/>
    </row>
    <row r="14" spans="1:6" ht="15.6" customHeight="1" x14ac:dyDescent="0.25">
      <c r="A14" s="15"/>
      <c r="B14" s="30" t="s">
        <v>387</v>
      </c>
      <c r="C14" s="31"/>
      <c r="D14" s="51">
        <v>-0.37079000000000001</v>
      </c>
      <c r="E14" s="78" t="e">
        <f t="shared" si="0"/>
        <v>#DIV/0!</v>
      </c>
      <c r="F14" s="37"/>
    </row>
    <row r="15" spans="1:6" ht="17.25" customHeight="1" x14ac:dyDescent="0.25">
      <c r="A15" s="15"/>
      <c r="B15" s="28" t="s">
        <v>343</v>
      </c>
      <c r="C15" s="22">
        <f>SUM(C16+C17+C18+C19+C20+C21)</f>
        <v>48827.600000000006</v>
      </c>
      <c r="D15" s="22">
        <f>SUM(D16+D17+D18+D19+D20+D21)</f>
        <v>51072.528699999995</v>
      </c>
      <c r="E15" s="7">
        <f t="shared" si="0"/>
        <v>104.59766341167698</v>
      </c>
      <c r="F15" s="37"/>
    </row>
    <row r="16" spans="1:6" ht="37.15" customHeight="1" x14ac:dyDescent="0.25">
      <c r="A16" s="15"/>
      <c r="B16" s="56" t="s">
        <v>344</v>
      </c>
      <c r="C16" s="23">
        <v>8517</v>
      </c>
      <c r="D16" s="57">
        <v>9191.5640000000003</v>
      </c>
      <c r="E16" s="7">
        <f t="shared" si="0"/>
        <v>107.92020664553246</v>
      </c>
      <c r="F16" s="37"/>
    </row>
    <row r="17" spans="1:7" ht="33.6" customHeight="1" x14ac:dyDescent="0.25">
      <c r="A17" s="15"/>
      <c r="B17" s="56" t="s">
        <v>345</v>
      </c>
      <c r="C17" s="23">
        <v>2143</v>
      </c>
      <c r="D17" s="57">
        <v>2179.6170900000002</v>
      </c>
      <c r="E17" s="7">
        <f t="shared" si="0"/>
        <v>101.70868362109194</v>
      </c>
      <c r="F17" s="37"/>
    </row>
    <row r="18" spans="1:7" ht="15.6" customHeight="1" x14ac:dyDescent="0.25">
      <c r="A18" s="15"/>
      <c r="B18" s="56" t="s">
        <v>352</v>
      </c>
      <c r="C18" s="23">
        <v>35402.800000000003</v>
      </c>
      <c r="D18" s="57">
        <v>36636.192999999999</v>
      </c>
      <c r="E18" s="7">
        <f t="shared" si="0"/>
        <v>103.48388545538769</v>
      </c>
      <c r="F18" s="37"/>
    </row>
    <row r="19" spans="1:7" ht="35.450000000000003" customHeight="1" x14ac:dyDescent="0.25">
      <c r="A19" s="15"/>
      <c r="B19" s="56" t="s">
        <v>346</v>
      </c>
      <c r="C19" s="24">
        <v>2071.8000000000002</v>
      </c>
      <c r="D19" s="57">
        <v>2297.06061</v>
      </c>
      <c r="E19" s="7">
        <f t="shared" si="0"/>
        <v>110.87270055024617</v>
      </c>
      <c r="F19" s="37"/>
    </row>
    <row r="20" spans="1:7" ht="18" customHeight="1" x14ac:dyDescent="0.25">
      <c r="A20" s="15"/>
      <c r="B20" s="58" t="s">
        <v>347</v>
      </c>
      <c r="C20" s="24">
        <v>516</v>
      </c>
      <c r="D20" s="57">
        <v>587.36300000000006</v>
      </c>
      <c r="E20" s="7">
        <f t="shared" si="0"/>
        <v>113.83003875968993</v>
      </c>
      <c r="F20" s="37"/>
    </row>
    <row r="21" spans="1:7" ht="18" customHeight="1" x14ac:dyDescent="0.25">
      <c r="A21" s="15"/>
      <c r="B21" s="58" t="s">
        <v>348</v>
      </c>
      <c r="C21" s="23">
        <v>177</v>
      </c>
      <c r="D21" s="57">
        <v>180.73099999999999</v>
      </c>
      <c r="E21" s="7">
        <f t="shared" si="0"/>
        <v>102.10790960451976</v>
      </c>
      <c r="F21" s="37"/>
    </row>
    <row r="22" spans="1:7" ht="19.149999999999999" customHeight="1" x14ac:dyDescent="0.25">
      <c r="A22" s="15"/>
      <c r="B22" s="28" t="s">
        <v>349</v>
      </c>
      <c r="C22" s="25">
        <f>SUM(C4+C15)</f>
        <v>319693</v>
      </c>
      <c r="D22" s="25">
        <f>SUM(D4+D15)</f>
        <v>334342.13222399994</v>
      </c>
      <c r="E22" s="7">
        <f t="shared" si="0"/>
        <v>104.58224991601315</v>
      </c>
      <c r="F22" s="37"/>
    </row>
    <row r="23" spans="1:7" ht="17.45" customHeight="1" x14ac:dyDescent="0.25">
      <c r="A23" s="15"/>
      <c r="B23" s="26" t="s">
        <v>357</v>
      </c>
      <c r="C23" s="22">
        <v>171363.20000000001</v>
      </c>
      <c r="D23" s="22">
        <v>171363.20000000001</v>
      </c>
      <c r="E23" s="57">
        <f t="shared" ref="E23:E86" si="1">D23/C23*100</f>
        <v>100</v>
      </c>
      <c r="F23" s="37"/>
    </row>
    <row r="24" spans="1:7" ht="94.5" customHeight="1" x14ac:dyDescent="0.25">
      <c r="A24" s="15"/>
      <c r="B24" s="26" t="s">
        <v>376</v>
      </c>
      <c r="C24" s="22">
        <v>247.95</v>
      </c>
      <c r="D24" s="22">
        <v>247.95</v>
      </c>
      <c r="E24" s="57">
        <f t="shared" si="1"/>
        <v>100</v>
      </c>
      <c r="F24" s="37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756774.70000000007</v>
      </c>
      <c r="D25" s="1">
        <f>D26+D27+D31+D32+D35+D36+D37+D38+D39+D40+D41+D52+D33+D42+D43+D44+D45+D46+D47+D48+D49+D50+D51</f>
        <v>743760.54881999991</v>
      </c>
      <c r="E25" s="7">
        <f t="shared" si="1"/>
        <v>98.280313654777288</v>
      </c>
      <c r="F25" s="37"/>
    </row>
    <row r="26" spans="1:7" ht="87" customHeight="1" x14ac:dyDescent="0.25">
      <c r="A26" s="15"/>
      <c r="B26" s="6" t="s">
        <v>194</v>
      </c>
      <c r="C26" s="7">
        <v>705.2</v>
      </c>
      <c r="D26" s="7">
        <v>705.2</v>
      </c>
      <c r="E26" s="7">
        <f t="shared" si="1"/>
        <v>100</v>
      </c>
      <c r="F26" s="37"/>
    </row>
    <row r="27" spans="1:7" ht="78.75" customHeight="1" x14ac:dyDescent="0.25">
      <c r="A27" s="15"/>
      <c r="B27" s="6" t="s">
        <v>353</v>
      </c>
      <c r="C27" s="7">
        <v>68554.5</v>
      </c>
      <c r="D27" s="7">
        <v>68554.5</v>
      </c>
      <c r="E27" s="7">
        <f t="shared" si="1"/>
        <v>100</v>
      </c>
      <c r="F27" s="37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37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37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37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37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37"/>
      <c r="G32" s="36"/>
    </row>
    <row r="33" spans="1:6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37"/>
    </row>
    <row r="34" spans="1:6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37"/>
    </row>
    <row r="35" spans="1:6" ht="87.75" customHeight="1" x14ac:dyDescent="0.25">
      <c r="A35" s="15"/>
      <c r="B35" s="6" t="s">
        <v>196</v>
      </c>
      <c r="C35" s="7">
        <v>1324.9</v>
      </c>
      <c r="D35" s="7">
        <v>1324.9</v>
      </c>
      <c r="E35" s="7">
        <f t="shared" si="1"/>
        <v>100</v>
      </c>
      <c r="F35" s="37"/>
    </row>
    <row r="36" spans="1:6" ht="135" customHeight="1" x14ac:dyDescent="0.25">
      <c r="A36" s="15"/>
      <c r="B36" s="6" t="s">
        <v>197</v>
      </c>
      <c r="C36" s="7">
        <v>9494.7000000000007</v>
      </c>
      <c r="D36" s="7">
        <v>9494.7000000000007</v>
      </c>
      <c r="E36" s="7">
        <f t="shared" si="1"/>
        <v>100</v>
      </c>
      <c r="F36" s="37"/>
    </row>
    <row r="37" spans="1:6" ht="106.5" customHeight="1" x14ac:dyDescent="0.25">
      <c r="A37" s="15"/>
      <c r="B37" s="6" t="s">
        <v>169</v>
      </c>
      <c r="C37" s="7">
        <v>6000</v>
      </c>
      <c r="D37" s="7">
        <v>6000</v>
      </c>
      <c r="E37" s="7">
        <f t="shared" si="1"/>
        <v>100</v>
      </c>
      <c r="F37" s="37"/>
    </row>
    <row r="38" spans="1:6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37"/>
    </row>
    <row r="39" spans="1:6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37"/>
    </row>
    <row r="40" spans="1:6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37"/>
    </row>
    <row r="41" spans="1:6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37"/>
    </row>
    <row r="42" spans="1:6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37"/>
    </row>
    <row r="43" spans="1:6" ht="47.25" customHeight="1" x14ac:dyDescent="0.25">
      <c r="A43" s="15"/>
      <c r="B43" s="6" t="s">
        <v>302</v>
      </c>
      <c r="C43" s="7">
        <v>5434.2</v>
      </c>
      <c r="D43" s="7">
        <v>5043.5335400000004</v>
      </c>
      <c r="E43" s="7">
        <f t="shared" si="1"/>
        <v>92.810966471605767</v>
      </c>
      <c r="F43" s="37"/>
    </row>
    <row r="44" spans="1:6" ht="33.75" customHeight="1" x14ac:dyDescent="0.25">
      <c r="A44" s="15"/>
      <c r="B44" s="6" t="s">
        <v>303</v>
      </c>
      <c r="C44" s="7">
        <v>2258.3000000000002</v>
      </c>
      <c r="D44" s="7">
        <v>2258.3000000000002</v>
      </c>
      <c r="E44" s="7">
        <f t="shared" si="1"/>
        <v>100</v>
      </c>
      <c r="F44" s="37"/>
    </row>
    <row r="45" spans="1:6" ht="75" x14ac:dyDescent="0.25">
      <c r="A45" s="15"/>
      <c r="B45" s="6" t="s">
        <v>306</v>
      </c>
      <c r="C45" s="7">
        <v>5564.8</v>
      </c>
      <c r="D45" s="7">
        <v>5564.8</v>
      </c>
      <c r="E45" s="7">
        <f t="shared" si="1"/>
        <v>100</v>
      </c>
      <c r="F45" s="37"/>
    </row>
    <row r="46" spans="1:6" ht="66.75" customHeight="1" x14ac:dyDescent="0.25">
      <c r="A46" s="15"/>
      <c r="B46" s="6" t="s">
        <v>307</v>
      </c>
      <c r="C46" s="7">
        <v>234237.9</v>
      </c>
      <c r="D46" s="7">
        <v>228560.05264000001</v>
      </c>
      <c r="E46" s="7">
        <f t="shared" si="1"/>
        <v>97.576033869839179</v>
      </c>
      <c r="F46" s="37"/>
    </row>
    <row r="47" spans="1:6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37"/>
    </row>
    <row r="48" spans="1:6" ht="122.25" customHeight="1" x14ac:dyDescent="0.25">
      <c r="A48" s="15"/>
      <c r="B48" s="74" t="s">
        <v>371</v>
      </c>
      <c r="C48" s="53">
        <v>14792.8</v>
      </c>
      <c r="D48" s="7">
        <v>10300.319159999999</v>
      </c>
      <c r="E48" s="7">
        <f t="shared" si="1"/>
        <v>69.630625439402948</v>
      </c>
      <c r="F48" s="37"/>
    </row>
    <row r="49" spans="1:6" ht="100.5" customHeight="1" x14ac:dyDescent="0.25">
      <c r="A49" s="15"/>
      <c r="B49" s="72" t="s">
        <v>372</v>
      </c>
      <c r="C49" s="73">
        <v>100</v>
      </c>
      <c r="D49" s="7">
        <v>100</v>
      </c>
      <c r="E49" s="7">
        <f t="shared" si="1"/>
        <v>100</v>
      </c>
      <c r="F49" s="37"/>
    </row>
    <row r="50" spans="1:6" ht="122.25" customHeight="1" x14ac:dyDescent="0.25">
      <c r="A50" s="15"/>
      <c r="B50" s="72" t="s">
        <v>373</v>
      </c>
      <c r="C50" s="53">
        <v>119.6</v>
      </c>
      <c r="D50" s="7">
        <v>119.6</v>
      </c>
      <c r="E50" s="7">
        <f t="shared" si="1"/>
        <v>100</v>
      </c>
      <c r="F50" s="37"/>
    </row>
    <row r="51" spans="1:6" ht="47.25" x14ac:dyDescent="0.25">
      <c r="A51" s="15"/>
      <c r="B51" s="72" t="s">
        <v>382</v>
      </c>
      <c r="C51" s="53">
        <v>609</v>
      </c>
      <c r="D51" s="7">
        <v>608.94348000000002</v>
      </c>
      <c r="E51" s="7">
        <f t="shared" si="1"/>
        <v>99.990719211822665</v>
      </c>
      <c r="F51" s="37"/>
    </row>
    <row r="52" spans="1:6" ht="17.25" customHeight="1" x14ac:dyDescent="0.25">
      <c r="A52" s="15"/>
      <c r="B52" s="5" t="s">
        <v>3</v>
      </c>
      <c r="C52" s="1">
        <f>C53+C54+C55+C62+C63+C66+C67+C68+C69+C70+C71+C72+C75+C73+C74+C76+C77+C78+C79</f>
        <v>407578.80000000005</v>
      </c>
      <c r="D52" s="1">
        <f>D53+D54+D55+D62+D63+D66+D67+D68+D69+D70+D71+D72+D75+D73+D74+D76+D77+D78+D79</f>
        <v>405125.7</v>
      </c>
      <c r="E52" s="7">
        <f t="shared" si="1"/>
        <v>99.398128656348163</v>
      </c>
      <c r="F52" s="37"/>
    </row>
    <row r="53" spans="1:6" ht="60" customHeight="1" x14ac:dyDescent="0.25">
      <c r="A53" s="15"/>
      <c r="B53" s="6" t="s">
        <v>201</v>
      </c>
      <c r="C53" s="7">
        <v>326241.2</v>
      </c>
      <c r="D53" s="7">
        <v>323788.09999999998</v>
      </c>
      <c r="E53" s="7">
        <f t="shared" si="1"/>
        <v>99.24807167212478</v>
      </c>
      <c r="F53" s="37"/>
    </row>
    <row r="54" spans="1:6" ht="120" x14ac:dyDescent="0.25">
      <c r="A54" s="15"/>
      <c r="B54" s="6" t="s">
        <v>281</v>
      </c>
      <c r="C54" s="7">
        <v>52103.8</v>
      </c>
      <c r="D54" s="7">
        <v>52103.8</v>
      </c>
      <c r="E54" s="7">
        <f t="shared" si="1"/>
        <v>100</v>
      </c>
      <c r="F54" s="37"/>
    </row>
    <row r="55" spans="1:6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37"/>
    </row>
    <row r="56" spans="1:6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37"/>
    </row>
    <row r="57" spans="1:6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37"/>
    </row>
    <row r="58" spans="1:6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37"/>
    </row>
    <row r="59" spans="1:6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37"/>
    </row>
    <row r="60" spans="1:6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37"/>
    </row>
    <row r="61" spans="1:6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37"/>
    </row>
    <row r="62" spans="1:6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37"/>
    </row>
    <row r="63" spans="1:6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37"/>
    </row>
    <row r="64" spans="1:6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37"/>
    </row>
    <row r="65" spans="1:6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37"/>
    </row>
    <row r="66" spans="1:6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37"/>
    </row>
    <row r="67" spans="1:6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37"/>
    </row>
    <row r="68" spans="1:6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37"/>
    </row>
    <row r="69" spans="1:6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37"/>
    </row>
    <row r="70" spans="1:6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37"/>
    </row>
    <row r="71" spans="1:6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37"/>
    </row>
    <row r="72" spans="1:6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37"/>
    </row>
    <row r="73" spans="1:6" ht="60" x14ac:dyDescent="0.25">
      <c r="A73" s="15"/>
      <c r="B73" s="6" t="s">
        <v>299</v>
      </c>
      <c r="C73" s="7">
        <v>1821.4</v>
      </c>
      <c r="D73" s="7">
        <v>1821.4</v>
      </c>
      <c r="E73" s="7">
        <f t="shared" si="1"/>
        <v>100</v>
      </c>
      <c r="F73" s="37"/>
    </row>
    <row r="74" spans="1:6" ht="75" x14ac:dyDescent="0.25">
      <c r="A74" s="15"/>
      <c r="B74" s="6" t="s">
        <v>300</v>
      </c>
      <c r="C74" s="57">
        <v>700</v>
      </c>
      <c r="D74" s="57">
        <v>700</v>
      </c>
      <c r="E74" s="7">
        <f t="shared" si="1"/>
        <v>100</v>
      </c>
      <c r="F74" s="37"/>
    </row>
    <row r="75" spans="1:6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37"/>
    </row>
    <row r="76" spans="1:6" ht="48.75" customHeight="1" x14ac:dyDescent="0.25">
      <c r="A76" s="15"/>
      <c r="B76" s="6" t="s">
        <v>304</v>
      </c>
      <c r="C76" s="7">
        <v>17501.7</v>
      </c>
      <c r="D76" s="7">
        <v>17501.7</v>
      </c>
      <c r="E76" s="7">
        <f t="shared" si="1"/>
        <v>100</v>
      </c>
      <c r="F76" s="37"/>
    </row>
    <row r="77" spans="1:6" ht="63" customHeight="1" x14ac:dyDescent="0.25">
      <c r="A77" s="15"/>
      <c r="B77" s="6" t="s">
        <v>305</v>
      </c>
      <c r="C77" s="7">
        <v>910.7</v>
      </c>
      <c r="D77" s="7">
        <v>910.7</v>
      </c>
      <c r="E77" s="7">
        <f t="shared" si="1"/>
        <v>100</v>
      </c>
      <c r="F77" s="37"/>
    </row>
    <row r="78" spans="1:6" ht="63" customHeight="1" x14ac:dyDescent="0.25">
      <c r="A78" s="15"/>
      <c r="B78" s="6" t="s">
        <v>310</v>
      </c>
      <c r="C78" s="7">
        <v>8000</v>
      </c>
      <c r="D78" s="7">
        <v>8000</v>
      </c>
      <c r="E78" s="7">
        <f t="shared" si="1"/>
        <v>100</v>
      </c>
      <c r="F78" s="37"/>
    </row>
    <row r="79" spans="1:6" ht="63" customHeight="1" x14ac:dyDescent="0.25">
      <c r="A79" s="15"/>
      <c r="B79" s="72" t="s">
        <v>370</v>
      </c>
      <c r="C79" s="73">
        <v>300</v>
      </c>
      <c r="D79" s="7">
        <v>300</v>
      </c>
      <c r="E79" s="7">
        <f t="shared" si="1"/>
        <v>100</v>
      </c>
      <c r="F79" s="37"/>
    </row>
    <row r="80" spans="1:6" ht="15.75" customHeight="1" x14ac:dyDescent="0.25">
      <c r="A80" s="15"/>
      <c r="B80" s="26" t="s">
        <v>4</v>
      </c>
      <c r="C80" s="1">
        <f>C81+C82+C104</f>
        <v>982445.59999999986</v>
      </c>
      <c r="D80" s="1">
        <f>D81+D82+D104</f>
        <v>946835.82200000004</v>
      </c>
      <c r="E80" s="7">
        <f t="shared" si="1"/>
        <v>96.375394423874482</v>
      </c>
      <c r="F80" s="37"/>
    </row>
    <row r="81" spans="1:7" ht="45" customHeight="1" x14ac:dyDescent="0.25">
      <c r="A81" s="15"/>
      <c r="B81" s="6" t="s">
        <v>80</v>
      </c>
      <c r="C81" s="7">
        <v>2977.7</v>
      </c>
      <c r="D81" s="7">
        <v>2858.1089999999999</v>
      </c>
      <c r="E81" s="7">
        <f t="shared" si="1"/>
        <v>95.983779427074595</v>
      </c>
      <c r="F81" s="37"/>
    </row>
    <row r="82" spans="1:7" ht="47.25" customHeight="1" x14ac:dyDescent="0.25">
      <c r="A82" s="15"/>
      <c r="B82" s="8" t="s">
        <v>93</v>
      </c>
      <c r="C82" s="1">
        <f>C83+C84+C85+C86+C87+C88+C89+C90+C91+C92+C97+C98+C99+C102+C103</f>
        <v>893040.79999999993</v>
      </c>
      <c r="D82" s="1">
        <f>D83+D84+D85+D86+D87+D88+D89+D90+D91+D92+D97+D98+D99+D102+D103</f>
        <v>857550.61300000001</v>
      </c>
      <c r="E82" s="7">
        <f t="shared" si="1"/>
        <v>96.02591650907776</v>
      </c>
      <c r="F82" s="37"/>
    </row>
    <row r="83" spans="1:7" ht="45" customHeight="1" x14ac:dyDescent="0.25">
      <c r="A83" s="15"/>
      <c r="B83" s="6" t="s">
        <v>133</v>
      </c>
      <c r="C83" s="7">
        <v>450983.8</v>
      </c>
      <c r="D83" s="7">
        <v>421684.2</v>
      </c>
      <c r="E83" s="7">
        <f t="shared" si="1"/>
        <v>93.503181267265035</v>
      </c>
      <c r="F83" s="37"/>
      <c r="G83" s="76">
        <f>C83+C84+C85+C86+C87+C89+C90+C91+C92+C97+C99+C102+C105</f>
        <v>936794.39999999991</v>
      </c>
    </row>
    <row r="84" spans="1:7" ht="45.75" customHeight="1" x14ac:dyDescent="0.25">
      <c r="A84" s="15"/>
      <c r="B84" s="6" t="s">
        <v>132</v>
      </c>
      <c r="C84" s="7">
        <v>187558.39999999999</v>
      </c>
      <c r="D84" s="7">
        <v>181779.1</v>
      </c>
      <c r="E84" s="7">
        <f t="shared" si="1"/>
        <v>96.918666399372142</v>
      </c>
      <c r="F84" s="37"/>
    </row>
    <row r="85" spans="1:7" ht="44.25" customHeight="1" x14ac:dyDescent="0.25">
      <c r="A85" s="15"/>
      <c r="B85" s="6" t="s">
        <v>81</v>
      </c>
      <c r="C85" s="7">
        <v>1591.4</v>
      </c>
      <c r="D85" s="7">
        <v>1591.4</v>
      </c>
      <c r="E85" s="7">
        <f t="shared" si="1"/>
        <v>100</v>
      </c>
      <c r="F85" s="37"/>
    </row>
    <row r="86" spans="1:7" ht="104.25" customHeight="1" x14ac:dyDescent="0.25">
      <c r="A86" s="15"/>
      <c r="B86" s="6" t="s">
        <v>108</v>
      </c>
      <c r="C86" s="7">
        <v>15163.4</v>
      </c>
      <c r="D86" s="7">
        <v>15163.4</v>
      </c>
      <c r="E86" s="7">
        <f t="shared" si="1"/>
        <v>100</v>
      </c>
      <c r="F86" s="37"/>
    </row>
    <row r="87" spans="1:7" ht="45" customHeight="1" x14ac:dyDescent="0.25">
      <c r="A87" s="15"/>
      <c r="B87" s="6" t="s">
        <v>130</v>
      </c>
      <c r="C87" s="7">
        <v>32828</v>
      </c>
      <c r="D87" s="7">
        <v>32828</v>
      </c>
      <c r="E87" s="7">
        <f t="shared" ref="E87:E125" si="2">D87/C87*100</f>
        <v>100</v>
      </c>
      <c r="F87" s="37"/>
    </row>
    <row r="88" spans="1:7" ht="43.5" customHeight="1" x14ac:dyDescent="0.25">
      <c r="A88" s="15"/>
      <c r="B88" s="6" t="s">
        <v>82</v>
      </c>
      <c r="C88" s="7">
        <v>41758.9</v>
      </c>
      <c r="D88" s="7">
        <v>41758.9</v>
      </c>
      <c r="E88" s="7">
        <f t="shared" si="2"/>
        <v>100</v>
      </c>
      <c r="F88" s="37"/>
    </row>
    <row r="89" spans="1:7" ht="29.25" customHeight="1" x14ac:dyDescent="0.25">
      <c r="A89" s="15"/>
      <c r="B89" s="6" t="s">
        <v>83</v>
      </c>
      <c r="C89" s="7">
        <v>118100.6</v>
      </c>
      <c r="D89" s="7">
        <v>117700.6</v>
      </c>
      <c r="E89" s="7">
        <f t="shared" si="2"/>
        <v>99.661305700394408</v>
      </c>
      <c r="F89" s="37"/>
    </row>
    <row r="90" spans="1:7" ht="46.5" customHeight="1" x14ac:dyDescent="0.25">
      <c r="A90" s="15"/>
      <c r="B90" s="6" t="s">
        <v>84</v>
      </c>
      <c r="C90" s="7">
        <v>7.4</v>
      </c>
      <c r="D90" s="7">
        <v>7.4</v>
      </c>
      <c r="E90" s="7">
        <f t="shared" si="2"/>
        <v>100</v>
      </c>
      <c r="F90" s="37"/>
    </row>
    <row r="91" spans="1:7" ht="76.5" customHeight="1" x14ac:dyDescent="0.25">
      <c r="A91" s="15"/>
      <c r="B91" s="6" t="s">
        <v>85</v>
      </c>
      <c r="C91" s="7">
        <v>128.69999999999999</v>
      </c>
      <c r="D91" s="7">
        <v>128.69999999999999</v>
      </c>
      <c r="E91" s="7">
        <f t="shared" si="2"/>
        <v>100</v>
      </c>
      <c r="F91" s="37"/>
    </row>
    <row r="92" spans="1:7" ht="60.75" customHeight="1" x14ac:dyDescent="0.25">
      <c r="A92" s="15"/>
      <c r="B92" s="6" t="s">
        <v>86</v>
      </c>
      <c r="C92" s="7">
        <v>456.8</v>
      </c>
      <c r="D92" s="7">
        <v>456.8</v>
      </c>
      <c r="E92" s="7">
        <f t="shared" si="2"/>
        <v>100</v>
      </c>
      <c r="F92" s="37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37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37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37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37"/>
    </row>
    <row r="97" spans="1:7" ht="60" customHeight="1" x14ac:dyDescent="0.25">
      <c r="A97" s="15"/>
      <c r="B97" s="6" t="s">
        <v>88</v>
      </c>
      <c r="C97" s="7">
        <v>22315.1</v>
      </c>
      <c r="D97" s="7">
        <v>22315.062000000002</v>
      </c>
      <c r="E97" s="7">
        <f t="shared" si="2"/>
        <v>99.999829711719883</v>
      </c>
      <c r="F97" s="37"/>
      <c r="G97" s="37"/>
    </row>
    <row r="98" spans="1:7" ht="76.5" customHeight="1" x14ac:dyDescent="0.25">
      <c r="A98" s="15"/>
      <c r="B98" s="6" t="s">
        <v>116</v>
      </c>
      <c r="C98" s="7">
        <v>45.1</v>
      </c>
      <c r="D98" s="7">
        <v>45.1</v>
      </c>
      <c r="E98" s="7">
        <f t="shared" si="2"/>
        <v>100</v>
      </c>
      <c r="F98" s="37"/>
    </row>
    <row r="99" spans="1:7" ht="48.75" customHeight="1" x14ac:dyDescent="0.25">
      <c r="A99" s="15"/>
      <c r="B99" s="6" t="s">
        <v>173</v>
      </c>
      <c r="C99" s="7">
        <v>512.6</v>
      </c>
      <c r="D99" s="7">
        <v>512.6</v>
      </c>
      <c r="E99" s="7">
        <f t="shared" si="2"/>
        <v>100</v>
      </c>
      <c r="F99" s="37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37"/>
    </row>
    <row r="101" spans="1:7" ht="120" hidden="1" customHeight="1" x14ac:dyDescent="0.25">
      <c r="A101" s="15"/>
      <c r="B101" s="6" t="s">
        <v>209</v>
      </c>
      <c r="C101" s="7">
        <v>0</v>
      </c>
      <c r="D101" s="7">
        <v>0</v>
      </c>
      <c r="E101" s="7" t="e">
        <f t="shared" si="2"/>
        <v>#DIV/0!</v>
      </c>
      <c r="F101" s="37"/>
    </row>
    <row r="102" spans="1:7" ht="91.5" customHeight="1" x14ac:dyDescent="0.25">
      <c r="A102" s="15"/>
      <c r="B102" s="6" t="s">
        <v>291</v>
      </c>
      <c r="C102" s="7">
        <v>20721.099999999999</v>
      </c>
      <c r="D102" s="7">
        <v>20709.933000000001</v>
      </c>
      <c r="E102" s="7">
        <f t="shared" si="2"/>
        <v>99.9461080734131</v>
      </c>
      <c r="F102" s="37"/>
    </row>
    <row r="103" spans="1:7" ht="60" x14ac:dyDescent="0.25">
      <c r="A103" s="15"/>
      <c r="B103" s="6" t="s">
        <v>301</v>
      </c>
      <c r="C103" s="7">
        <v>869.5</v>
      </c>
      <c r="D103" s="7">
        <v>869.41800000000001</v>
      </c>
      <c r="E103" s="7">
        <f t="shared" si="2"/>
        <v>99.990569292696946</v>
      </c>
      <c r="F103" s="37"/>
    </row>
    <row r="104" spans="1:7" ht="15.75" customHeight="1" x14ac:dyDescent="0.25">
      <c r="A104" s="15"/>
      <c r="B104" s="5" t="s">
        <v>5</v>
      </c>
      <c r="C104" s="1">
        <f>C105</f>
        <v>86427.1</v>
      </c>
      <c r="D104" s="1">
        <f>D105</f>
        <v>86427.1</v>
      </c>
      <c r="E104" s="7">
        <f t="shared" si="2"/>
        <v>100</v>
      </c>
      <c r="F104" s="37"/>
      <c r="G104" s="36"/>
    </row>
    <row r="105" spans="1:7" ht="45" customHeight="1" x14ac:dyDescent="0.25">
      <c r="A105" s="15"/>
      <c r="B105" s="6" t="s">
        <v>90</v>
      </c>
      <c r="C105" s="7">
        <v>86427.1</v>
      </c>
      <c r="D105" s="7">
        <v>86427.1</v>
      </c>
      <c r="E105" s="7">
        <f t="shared" si="2"/>
        <v>100</v>
      </c>
      <c r="F105" s="37"/>
    </row>
    <row r="106" spans="1:7" ht="18" customHeight="1" x14ac:dyDescent="0.25">
      <c r="A106" s="15"/>
      <c r="B106" s="26" t="s">
        <v>91</v>
      </c>
      <c r="C106" s="1">
        <f>C107+C109+C115+C118+C119+C120+C121+C123+C122</f>
        <v>49609.590810000002</v>
      </c>
      <c r="D106" s="1">
        <f>D107+D109+D115+D118+D119+D120+D121+D123+D122</f>
        <v>48870.78282</v>
      </c>
      <c r="E106" s="1">
        <f t="shared" si="2"/>
        <v>98.510755726993267</v>
      </c>
      <c r="F106" s="37"/>
      <c r="G106" s="37"/>
    </row>
    <row r="107" spans="1:7" ht="60" x14ac:dyDescent="0.25">
      <c r="A107" s="15"/>
      <c r="B107" s="6" t="s">
        <v>308</v>
      </c>
      <c r="C107" s="7">
        <v>1164</v>
      </c>
      <c r="D107" s="7">
        <v>1164</v>
      </c>
      <c r="E107" s="7">
        <f t="shared" si="2"/>
        <v>100</v>
      </c>
      <c r="F107" s="37"/>
      <c r="G107" s="37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37"/>
      <c r="G108" s="37"/>
    </row>
    <row r="109" spans="1:7" ht="75" customHeight="1" x14ac:dyDescent="0.25">
      <c r="A109" s="15"/>
      <c r="B109" s="6" t="s">
        <v>211</v>
      </c>
      <c r="C109" s="7">
        <v>1401.5</v>
      </c>
      <c r="D109" s="7">
        <v>1401.5</v>
      </c>
      <c r="E109" s="7">
        <f t="shared" si="2"/>
        <v>100</v>
      </c>
      <c r="F109" s="37"/>
      <c r="G109" s="37"/>
    </row>
    <row r="110" spans="1:7" ht="135" hidden="1" customHeight="1" x14ac:dyDescent="0.25">
      <c r="A110" s="15"/>
      <c r="B110" s="6" t="s">
        <v>135</v>
      </c>
      <c r="C110" s="7">
        <v>0</v>
      </c>
      <c r="D110" s="7">
        <v>0</v>
      </c>
      <c r="E110" s="7" t="e">
        <f t="shared" si="2"/>
        <v>#DIV/0!</v>
      </c>
      <c r="F110" s="37"/>
      <c r="G110" s="37"/>
    </row>
    <row r="111" spans="1:7" ht="135" hidden="1" customHeight="1" x14ac:dyDescent="0.25">
      <c r="A111" s="15"/>
      <c r="B111" s="6" t="s">
        <v>212</v>
      </c>
      <c r="C111" s="7">
        <v>0</v>
      </c>
      <c r="D111" s="7">
        <v>0</v>
      </c>
      <c r="E111" s="7" t="e">
        <f t="shared" si="2"/>
        <v>#DIV/0!</v>
      </c>
      <c r="F111" s="37"/>
      <c r="G111" s="37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37"/>
      <c r="G112" s="37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37"/>
      <c r="G113" s="37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37"/>
      <c r="G114" s="37"/>
    </row>
    <row r="115" spans="1:9" ht="30" x14ac:dyDescent="0.25">
      <c r="A115" s="15"/>
      <c r="B115" s="12" t="s">
        <v>309</v>
      </c>
      <c r="C115" s="7">
        <v>18090.7</v>
      </c>
      <c r="D115" s="7">
        <v>18090.7</v>
      </c>
      <c r="E115" s="7">
        <f t="shared" si="2"/>
        <v>100</v>
      </c>
      <c r="F115" s="69"/>
      <c r="G115" s="37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37"/>
      <c r="G116" s="37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37"/>
      <c r="G117" s="37"/>
    </row>
    <row r="118" spans="1:9" ht="94.5" x14ac:dyDescent="0.25">
      <c r="A118" s="15"/>
      <c r="B118" s="72" t="s">
        <v>375</v>
      </c>
      <c r="C118" s="53">
        <v>150</v>
      </c>
      <c r="D118" s="7">
        <v>150</v>
      </c>
      <c r="E118" s="7">
        <f t="shared" si="2"/>
        <v>100</v>
      </c>
      <c r="F118" s="37"/>
      <c r="G118" s="37"/>
    </row>
    <row r="119" spans="1:9" ht="94.5" customHeight="1" x14ac:dyDescent="0.25">
      <c r="A119" s="15"/>
      <c r="B119" s="72" t="s">
        <v>377</v>
      </c>
      <c r="C119" s="53">
        <v>1120.1618100000001</v>
      </c>
      <c r="D119" s="7">
        <v>1120.162</v>
      </c>
      <c r="E119" s="7">
        <f t="shared" si="2"/>
        <v>100.00001696183519</v>
      </c>
      <c r="F119" s="37"/>
      <c r="G119" s="37"/>
    </row>
    <row r="120" spans="1:9" ht="75" x14ac:dyDescent="0.25">
      <c r="A120" s="15"/>
      <c r="B120" s="12" t="s">
        <v>94</v>
      </c>
      <c r="C120" s="7">
        <v>979.8</v>
      </c>
      <c r="D120" s="7">
        <v>979.8</v>
      </c>
      <c r="E120" s="7">
        <f t="shared" si="2"/>
        <v>100</v>
      </c>
      <c r="F120" s="37"/>
    </row>
    <row r="121" spans="1:9" ht="89.25" customHeight="1" x14ac:dyDescent="0.25">
      <c r="A121" s="15"/>
      <c r="B121" s="71" t="s">
        <v>374</v>
      </c>
      <c r="C121" s="53">
        <v>14124.1</v>
      </c>
      <c r="D121" s="7">
        <v>13385.29182</v>
      </c>
      <c r="E121" s="7">
        <f t="shared" si="2"/>
        <v>94.769166318561886</v>
      </c>
      <c r="F121" s="37"/>
    </row>
    <row r="122" spans="1:9" ht="72" customHeight="1" x14ac:dyDescent="0.25">
      <c r="A122" s="15"/>
      <c r="B122" s="71" t="s">
        <v>383</v>
      </c>
      <c r="C122" s="53">
        <v>6000</v>
      </c>
      <c r="D122" s="7">
        <v>6000</v>
      </c>
      <c r="E122" s="7">
        <f t="shared" si="2"/>
        <v>100</v>
      </c>
      <c r="F122" s="37"/>
    </row>
    <row r="123" spans="1:9" ht="30" x14ac:dyDescent="0.25">
      <c r="A123" s="15"/>
      <c r="B123" s="12" t="s">
        <v>334</v>
      </c>
      <c r="C123" s="7">
        <v>6579.3289999999997</v>
      </c>
      <c r="D123" s="7">
        <v>6579.3289999999997</v>
      </c>
      <c r="E123" s="7">
        <f t="shared" si="2"/>
        <v>100</v>
      </c>
      <c r="F123" s="37"/>
    </row>
    <row r="124" spans="1:9" ht="15.75" x14ac:dyDescent="0.25">
      <c r="A124" s="15"/>
      <c r="B124" s="48" t="s">
        <v>113</v>
      </c>
      <c r="C124" s="1">
        <v>3689.8539999999998</v>
      </c>
      <c r="D124" s="1">
        <v>3691.04774</v>
      </c>
      <c r="E124" s="7">
        <f t="shared" si="2"/>
        <v>100.03235195755713</v>
      </c>
      <c r="F124" s="37"/>
    </row>
    <row r="125" spans="1:9" ht="15.75" x14ac:dyDescent="0.25">
      <c r="A125" s="15"/>
      <c r="B125" s="49" t="s">
        <v>6</v>
      </c>
      <c r="C125" s="1">
        <f>C23+C24+C25+C80+C106+C124</f>
        <v>1964130.89481</v>
      </c>
      <c r="D125" s="1">
        <f>D23+D24+D25+D80+D106+D124</f>
        <v>1914769.3513800001</v>
      </c>
      <c r="E125" s="7">
        <f t="shared" si="2"/>
        <v>97.486850618742764</v>
      </c>
      <c r="F125" s="37"/>
      <c r="G125" s="38"/>
      <c r="H125" s="38"/>
      <c r="I125" s="38"/>
    </row>
    <row r="126" spans="1:9" ht="78" customHeight="1" x14ac:dyDescent="0.25">
      <c r="A126" s="15"/>
      <c r="B126" s="6" t="s">
        <v>328</v>
      </c>
      <c r="C126" s="1"/>
      <c r="D126" s="7">
        <v>53.776000000000003</v>
      </c>
      <c r="E126" s="7"/>
      <c r="F126" s="37"/>
      <c r="G126" s="38"/>
      <c r="H126" s="38"/>
      <c r="I126" s="38"/>
    </row>
    <row r="127" spans="1:9" ht="74.25" customHeight="1" x14ac:dyDescent="0.25">
      <c r="A127" s="15"/>
      <c r="B127" s="6" t="s">
        <v>329</v>
      </c>
      <c r="C127" s="1"/>
      <c r="D127" s="7">
        <v>2372.53163</v>
      </c>
      <c r="E127" s="7"/>
      <c r="G127" s="38"/>
      <c r="H127" s="38"/>
      <c r="I127" s="38"/>
    </row>
    <row r="128" spans="1:9" ht="29.25" customHeight="1" x14ac:dyDescent="0.25">
      <c r="A128" s="15"/>
      <c r="B128" s="2" t="s">
        <v>125</v>
      </c>
      <c r="C128" s="4"/>
      <c r="D128" s="7">
        <v>-53.776000000000003</v>
      </c>
      <c r="E128" s="7"/>
      <c r="G128" s="38" t="s">
        <v>293</v>
      </c>
      <c r="H128" s="38" t="s">
        <v>294</v>
      </c>
      <c r="I128" s="38"/>
    </row>
    <row r="129" spans="1:9" ht="63.75" customHeight="1" x14ac:dyDescent="0.25">
      <c r="A129" s="15"/>
      <c r="B129" s="2" t="s">
        <v>330</v>
      </c>
      <c r="C129" s="4"/>
      <c r="D129" s="7">
        <v>-16172.1103</v>
      </c>
      <c r="E129" s="7"/>
      <c r="G129" s="38"/>
      <c r="H129" s="38"/>
      <c r="I129" s="38"/>
    </row>
    <row r="130" spans="1:9" ht="18.75" customHeight="1" x14ac:dyDescent="0.25">
      <c r="A130" s="15"/>
      <c r="B130" s="50" t="s">
        <v>95</v>
      </c>
      <c r="C130" s="1">
        <f>C22+C125+C126+C127+C128+C129</f>
        <v>2283823.89481</v>
      </c>
      <c r="D130" s="1">
        <f>D22+D125+D126+D127+D128+D129</f>
        <v>2235311.9049340002</v>
      </c>
      <c r="E130" s="7">
        <f t="shared" ref="E130:E194" si="3">D130/C130*100</f>
        <v>97.875843667883345</v>
      </c>
      <c r="G130" s="39" t="e">
        <f>C125+#REF!</f>
        <v>#REF!</v>
      </c>
      <c r="H130" s="39" t="e">
        <f>D125+#REF!+D128</f>
        <v>#REF!</v>
      </c>
      <c r="I130" s="38"/>
    </row>
    <row r="131" spans="1:9" ht="18.75" customHeight="1" x14ac:dyDescent="0.25">
      <c r="A131" s="15"/>
      <c r="B131" s="14" t="s">
        <v>7</v>
      </c>
      <c r="C131" s="1">
        <f>C132+C165+C167+C175+C207+C238+C241+C322+C340+C367+C375+C377</f>
        <v>2315006.7156400005</v>
      </c>
      <c r="D131" s="1">
        <f>D132+D165+D167+D175+D207+D238+D241+D322+D340+D367+D375+D377</f>
        <v>2208530.6177699999</v>
      </c>
      <c r="E131" s="7">
        <f t="shared" si="3"/>
        <v>95.400613866445539</v>
      </c>
      <c r="G131" s="38" t="s">
        <v>295</v>
      </c>
      <c r="H131" s="38" t="s">
        <v>296</v>
      </c>
      <c r="I131" s="38"/>
    </row>
    <row r="132" spans="1:9" ht="18.75" customHeight="1" x14ac:dyDescent="0.25">
      <c r="A132" s="17" t="s">
        <v>8</v>
      </c>
      <c r="B132" s="10" t="s">
        <v>9</v>
      </c>
      <c r="C132" s="1">
        <f>C133+C134+C135+C143+C144+C146+C147+C145</f>
        <v>147580.48224000001</v>
      </c>
      <c r="D132" s="1">
        <f>D133+D134+D135+D143+D144+D146+D147+D145</f>
        <v>143915.64983000004</v>
      </c>
      <c r="E132" s="7">
        <f t="shared" si="3"/>
        <v>97.516722838701597</v>
      </c>
      <c r="G132" s="39">
        <f>C132+C165+C167+C175+C207+C238+C241+C322+C340+C367+C377</f>
        <v>2315006.7156400005</v>
      </c>
      <c r="H132" s="39">
        <f>D132+D165+D167+D175+D207+D238+D241+D322+D340+D367+D377</f>
        <v>2208530.6177699999</v>
      </c>
      <c r="I132" s="38"/>
    </row>
    <row r="133" spans="1:9" ht="29.25" customHeight="1" x14ac:dyDescent="0.25">
      <c r="A133" s="17" t="s">
        <v>10</v>
      </c>
      <c r="B133" s="3" t="s">
        <v>11</v>
      </c>
      <c r="C133" s="1">
        <v>2891.239</v>
      </c>
      <c r="D133" s="1">
        <v>2771.0390000000002</v>
      </c>
      <c r="E133" s="7">
        <f t="shared" si="3"/>
        <v>95.842612803714957</v>
      </c>
      <c r="G133" s="38"/>
      <c r="H133" s="38"/>
      <c r="I133" s="38"/>
    </row>
    <row r="134" spans="1:9" ht="45" customHeight="1" x14ac:dyDescent="0.25">
      <c r="A134" s="17" t="s">
        <v>12</v>
      </c>
      <c r="B134" s="3" t="s">
        <v>13</v>
      </c>
      <c r="C134" s="1">
        <v>4286.62</v>
      </c>
      <c r="D134" s="1">
        <v>4057.681</v>
      </c>
      <c r="E134" s="7">
        <f t="shared" si="3"/>
        <v>94.659218685117878</v>
      </c>
    </row>
    <row r="135" spans="1:9" ht="16.5" customHeight="1" x14ac:dyDescent="0.25">
      <c r="A135" s="17" t="s">
        <v>14</v>
      </c>
      <c r="B135" s="3" t="s">
        <v>222</v>
      </c>
      <c r="C135" s="1">
        <f>C136+C137+C138+C139+C140+C141+C142</f>
        <v>65444.212080000012</v>
      </c>
      <c r="D135" s="1">
        <f>D136+D137+D138+D139+D140+D141+D142</f>
        <v>64208.984000000011</v>
      </c>
      <c r="E135" s="7">
        <f t="shared" si="3"/>
        <v>98.112548014956559</v>
      </c>
    </row>
    <row r="136" spans="1:9" ht="15.75" customHeight="1" x14ac:dyDescent="0.25">
      <c r="A136" s="18"/>
      <c r="B136" s="11" t="s">
        <v>15</v>
      </c>
      <c r="C136" s="7">
        <v>57034.812080000003</v>
      </c>
      <c r="D136" s="7">
        <v>55799.584000000003</v>
      </c>
      <c r="E136" s="7">
        <f t="shared" si="3"/>
        <v>97.834255895737144</v>
      </c>
    </row>
    <row r="137" spans="1:9" ht="60.75" customHeight="1" x14ac:dyDescent="0.25">
      <c r="A137" s="18"/>
      <c r="B137" s="11" t="s">
        <v>216</v>
      </c>
      <c r="C137" s="7">
        <v>2105.3000000000002</v>
      </c>
      <c r="D137" s="7">
        <v>2105.3000000000002</v>
      </c>
      <c r="E137" s="7">
        <f t="shared" si="3"/>
        <v>100</v>
      </c>
    </row>
    <row r="138" spans="1:9" ht="28.5" customHeight="1" x14ac:dyDescent="0.25">
      <c r="A138" s="18"/>
      <c r="B138" s="11" t="s">
        <v>217</v>
      </c>
      <c r="C138" s="7">
        <v>1591.4</v>
      </c>
      <c r="D138" s="7">
        <v>1591.4</v>
      </c>
      <c r="E138" s="7">
        <f t="shared" si="3"/>
        <v>100</v>
      </c>
    </row>
    <row r="139" spans="1:9" ht="61.5" customHeight="1" x14ac:dyDescent="0.25">
      <c r="A139" s="18"/>
      <c r="B139" s="11" t="s">
        <v>218</v>
      </c>
      <c r="C139" s="7">
        <v>4119.8</v>
      </c>
      <c r="D139" s="7">
        <v>4119.8</v>
      </c>
      <c r="E139" s="7">
        <f t="shared" si="3"/>
        <v>100</v>
      </c>
    </row>
    <row r="140" spans="1:9" ht="42.75" customHeight="1" x14ac:dyDescent="0.25">
      <c r="A140" s="18"/>
      <c r="B140" s="11" t="s">
        <v>219</v>
      </c>
      <c r="C140" s="7">
        <v>7.4</v>
      </c>
      <c r="D140" s="7">
        <v>7.4</v>
      </c>
      <c r="E140" s="7">
        <f t="shared" si="3"/>
        <v>100</v>
      </c>
    </row>
    <row r="141" spans="1:9" ht="90" x14ac:dyDescent="0.25">
      <c r="A141" s="18"/>
      <c r="B141" s="15" t="s">
        <v>220</v>
      </c>
      <c r="C141" s="7">
        <v>128.69999999999999</v>
      </c>
      <c r="D141" s="7">
        <v>128.69999999999999</v>
      </c>
      <c r="E141" s="7">
        <f t="shared" si="3"/>
        <v>100</v>
      </c>
    </row>
    <row r="142" spans="1:9" ht="60" x14ac:dyDescent="0.25">
      <c r="A142" s="19"/>
      <c r="B142" s="15" t="s">
        <v>221</v>
      </c>
      <c r="C142" s="7">
        <v>456.8</v>
      </c>
      <c r="D142" s="7">
        <v>456.8</v>
      </c>
      <c r="E142" s="7">
        <f t="shared" si="3"/>
        <v>100</v>
      </c>
    </row>
    <row r="143" spans="1:9" ht="55.5" customHeight="1" x14ac:dyDescent="0.25">
      <c r="A143" s="17" t="s">
        <v>148</v>
      </c>
      <c r="B143" s="3" t="s">
        <v>147</v>
      </c>
      <c r="C143" s="1">
        <v>45.1</v>
      </c>
      <c r="D143" s="1">
        <v>45.1</v>
      </c>
      <c r="E143" s="7">
        <f t="shared" si="3"/>
        <v>100</v>
      </c>
    </row>
    <row r="144" spans="1:9" ht="15.75" customHeight="1" x14ac:dyDescent="0.25">
      <c r="A144" s="17" t="s">
        <v>16</v>
      </c>
      <c r="B144" s="10" t="s">
        <v>223</v>
      </c>
      <c r="C144" s="1">
        <v>2603.42</v>
      </c>
      <c r="D144" s="1">
        <v>2503.1935800000001</v>
      </c>
      <c r="E144" s="7">
        <f t="shared" si="3"/>
        <v>96.150201657819338</v>
      </c>
    </row>
    <row r="145" spans="1:5" ht="15.75" customHeight="1" x14ac:dyDescent="0.25">
      <c r="A145" s="17" t="s">
        <v>17</v>
      </c>
      <c r="B145" s="10" t="s">
        <v>18</v>
      </c>
      <c r="C145" s="1">
        <v>1746.9195</v>
      </c>
      <c r="D145" s="1">
        <v>1746.92</v>
      </c>
      <c r="E145" s="7">
        <f t="shared" si="3"/>
        <v>100.00002862181114</v>
      </c>
    </row>
    <row r="146" spans="1:5" ht="15.75" customHeight="1" x14ac:dyDescent="0.25">
      <c r="A146" s="17" t="s">
        <v>19</v>
      </c>
      <c r="B146" s="10" t="s">
        <v>20</v>
      </c>
      <c r="C146" s="1">
        <v>0</v>
      </c>
      <c r="D146" s="1">
        <v>0</v>
      </c>
      <c r="E146" s="7" t="e">
        <f t="shared" si="3"/>
        <v>#DIV/0!</v>
      </c>
    </row>
    <row r="147" spans="1:5" ht="15.75" customHeight="1" x14ac:dyDescent="0.25">
      <c r="A147" s="17" t="s">
        <v>21</v>
      </c>
      <c r="B147" s="10" t="s">
        <v>174</v>
      </c>
      <c r="C147" s="1">
        <f>C148+C149+C151+C159+C155+C161+C162+C163+C154+C160+C164+C153+C152+C150</f>
        <v>70562.97166000001</v>
      </c>
      <c r="D147" s="1">
        <f>D148+D149+D151+D159+D155+D161+D162+D163+D154+D160+D164+D153+D152+D150</f>
        <v>68582.732250000001</v>
      </c>
      <c r="E147" s="7">
        <f t="shared" si="3"/>
        <v>97.193656441310921</v>
      </c>
    </row>
    <row r="148" spans="1:5" ht="152.25" customHeight="1" x14ac:dyDescent="0.25">
      <c r="A148" s="20"/>
      <c r="B148" s="11" t="s">
        <v>224</v>
      </c>
      <c r="C148" s="7">
        <v>736.9</v>
      </c>
      <c r="D148" s="7">
        <v>736.9</v>
      </c>
      <c r="E148" s="7">
        <f t="shared" si="3"/>
        <v>100</v>
      </c>
    </row>
    <row r="149" spans="1:5" ht="62.25" customHeight="1" x14ac:dyDescent="0.25">
      <c r="A149" s="20"/>
      <c r="B149" s="11" t="s">
        <v>311</v>
      </c>
      <c r="C149" s="7">
        <v>517.5</v>
      </c>
      <c r="D149" s="7">
        <v>517.5</v>
      </c>
      <c r="E149" s="7">
        <f t="shared" si="3"/>
        <v>100</v>
      </c>
    </row>
    <row r="150" spans="1:5" ht="75" x14ac:dyDescent="0.25">
      <c r="A150" s="20"/>
      <c r="B150" s="11" t="s">
        <v>384</v>
      </c>
      <c r="C150" s="7">
        <v>100</v>
      </c>
      <c r="D150" s="7">
        <v>100</v>
      </c>
      <c r="E150" s="7">
        <f t="shared" si="3"/>
        <v>100</v>
      </c>
    </row>
    <row r="151" spans="1:5" ht="52.5" customHeight="1" x14ac:dyDescent="0.25">
      <c r="A151" s="20"/>
      <c r="B151" s="11" t="s">
        <v>225</v>
      </c>
      <c r="C151" s="7">
        <v>278.38</v>
      </c>
      <c r="D151" s="7">
        <v>278.38</v>
      </c>
      <c r="E151" s="7">
        <f t="shared" si="3"/>
        <v>100</v>
      </c>
    </row>
    <row r="152" spans="1:5" ht="90" x14ac:dyDescent="0.25">
      <c r="A152" s="20"/>
      <c r="B152" s="11" t="s">
        <v>381</v>
      </c>
      <c r="C152" s="7">
        <v>1120.1618100000001</v>
      </c>
      <c r="D152" s="7">
        <v>1120.1618100000001</v>
      </c>
      <c r="E152" s="7">
        <f t="shared" si="3"/>
        <v>100</v>
      </c>
    </row>
    <row r="153" spans="1:5" ht="75" x14ac:dyDescent="0.25">
      <c r="A153" s="20"/>
      <c r="B153" s="11" t="s">
        <v>380</v>
      </c>
      <c r="C153" s="7">
        <v>247.95</v>
      </c>
      <c r="D153" s="7">
        <v>247.95</v>
      </c>
      <c r="E153" s="7">
        <f t="shared" si="3"/>
        <v>100</v>
      </c>
    </row>
    <row r="154" spans="1:5" ht="19.5" customHeight="1" x14ac:dyDescent="0.25">
      <c r="A154" s="20"/>
      <c r="B154" s="11" t="s">
        <v>175</v>
      </c>
      <c r="C154" s="7">
        <v>40</v>
      </c>
      <c r="D154" s="7">
        <v>40</v>
      </c>
      <c r="E154" s="7">
        <f t="shared" si="3"/>
        <v>100</v>
      </c>
    </row>
    <row r="155" spans="1:5" ht="29.25" customHeight="1" x14ac:dyDescent="0.25">
      <c r="A155" s="20"/>
      <c r="B155" s="11" t="s">
        <v>189</v>
      </c>
      <c r="C155" s="7">
        <v>520.62288000000001</v>
      </c>
      <c r="D155" s="7">
        <v>520.62288000000001</v>
      </c>
      <c r="E155" s="7">
        <f t="shared" si="3"/>
        <v>100</v>
      </c>
    </row>
    <row r="156" spans="1:5" ht="45" hidden="1" customHeight="1" x14ac:dyDescent="0.25">
      <c r="A156" s="20"/>
      <c r="B156" s="2" t="s">
        <v>22</v>
      </c>
      <c r="C156" s="7"/>
      <c r="D156" s="7"/>
      <c r="E156" s="7" t="e">
        <f t="shared" si="3"/>
        <v>#DIV/0!</v>
      </c>
    </row>
    <row r="157" spans="1:5" ht="15" hidden="1" customHeight="1" x14ac:dyDescent="0.25">
      <c r="A157" s="20"/>
      <c r="B157" s="11" t="s">
        <v>136</v>
      </c>
      <c r="C157" s="7">
        <v>0</v>
      </c>
      <c r="D157" s="7">
        <v>0</v>
      </c>
      <c r="E157" s="7" t="e">
        <f t="shared" si="3"/>
        <v>#DIV/0!</v>
      </c>
    </row>
    <row r="158" spans="1:5" ht="30" hidden="1" x14ac:dyDescent="0.25">
      <c r="A158" s="20"/>
      <c r="B158" s="11" t="s">
        <v>137</v>
      </c>
      <c r="C158" s="7">
        <v>0</v>
      </c>
      <c r="D158" s="7"/>
      <c r="E158" s="7" t="e">
        <f t="shared" si="3"/>
        <v>#DIV/0!</v>
      </c>
    </row>
    <row r="159" spans="1:5" ht="30" x14ac:dyDescent="0.25">
      <c r="A159" s="20"/>
      <c r="B159" s="11" t="s">
        <v>312</v>
      </c>
      <c r="C159" s="7">
        <v>93</v>
      </c>
      <c r="D159" s="7">
        <v>93</v>
      </c>
      <c r="E159" s="7">
        <f t="shared" si="3"/>
        <v>100</v>
      </c>
    </row>
    <row r="160" spans="1:5" ht="75" hidden="1" x14ac:dyDescent="0.25">
      <c r="A160" s="20"/>
      <c r="B160" s="11" t="s">
        <v>313</v>
      </c>
      <c r="C160" s="7">
        <v>0</v>
      </c>
      <c r="D160" s="7">
        <v>0</v>
      </c>
      <c r="E160" s="7" t="e">
        <f t="shared" si="3"/>
        <v>#DIV/0!</v>
      </c>
    </row>
    <row r="161" spans="1:5" ht="30" x14ac:dyDescent="0.25">
      <c r="A161" s="20"/>
      <c r="B161" s="11" t="s">
        <v>176</v>
      </c>
      <c r="C161" s="7">
        <v>34269.491670000003</v>
      </c>
      <c r="D161" s="7">
        <v>32807.846469999997</v>
      </c>
      <c r="E161" s="7">
        <f t="shared" si="3"/>
        <v>95.734850069925173</v>
      </c>
    </row>
    <row r="162" spans="1:5" hidden="1" x14ac:dyDescent="0.25">
      <c r="A162" s="20"/>
      <c r="B162" s="11" t="s">
        <v>105</v>
      </c>
      <c r="C162" s="7">
        <v>0</v>
      </c>
      <c r="D162" s="54">
        <v>0</v>
      </c>
      <c r="E162" s="7" t="e">
        <f t="shared" si="3"/>
        <v>#DIV/0!</v>
      </c>
    </row>
    <row r="163" spans="1:5" ht="75" hidden="1" x14ac:dyDescent="0.25">
      <c r="A163" s="17"/>
      <c r="B163" s="11" t="s">
        <v>215</v>
      </c>
      <c r="C163" s="7">
        <v>0</v>
      </c>
      <c r="D163" s="54">
        <v>0</v>
      </c>
      <c r="E163" s="7" t="e">
        <f t="shared" si="3"/>
        <v>#DIV/0!</v>
      </c>
    </row>
    <row r="164" spans="1:5" ht="30" x14ac:dyDescent="0.25">
      <c r="A164" s="17"/>
      <c r="B164" s="11" t="s">
        <v>254</v>
      </c>
      <c r="C164" s="7">
        <v>32638.9653</v>
      </c>
      <c r="D164" s="40">
        <v>32120.371090000001</v>
      </c>
      <c r="E164" s="7">
        <f t="shared" si="3"/>
        <v>98.41111933165358</v>
      </c>
    </row>
    <row r="165" spans="1:5" ht="15" customHeight="1" x14ac:dyDescent="0.25">
      <c r="A165" s="17" t="s">
        <v>23</v>
      </c>
      <c r="B165" s="10" t="s">
        <v>24</v>
      </c>
      <c r="C165" s="1">
        <f>C166</f>
        <v>2977.7</v>
      </c>
      <c r="D165" s="1">
        <f>D166</f>
        <v>2858.10907</v>
      </c>
      <c r="E165" s="7">
        <f t="shared" si="3"/>
        <v>95.983781777882257</v>
      </c>
    </row>
    <row r="166" spans="1:5" ht="27.75" customHeight="1" x14ac:dyDescent="0.25">
      <c r="A166" s="20" t="s">
        <v>25</v>
      </c>
      <c r="B166" s="11" t="s">
        <v>278</v>
      </c>
      <c r="C166" s="7">
        <v>2977.7</v>
      </c>
      <c r="D166" s="7">
        <v>2858.10907</v>
      </c>
      <c r="E166" s="7">
        <f t="shared" si="3"/>
        <v>95.983781777882257</v>
      </c>
    </row>
    <row r="167" spans="1:5" ht="27.75" customHeight="1" x14ac:dyDescent="0.25">
      <c r="A167" s="17" t="s">
        <v>26</v>
      </c>
      <c r="B167" s="10" t="s">
        <v>27</v>
      </c>
      <c r="C167" s="1">
        <f>C168+C174</f>
        <v>4026.3658</v>
      </c>
      <c r="D167" s="1">
        <f>D168+D174</f>
        <v>4014.0566399999998</v>
      </c>
      <c r="E167" s="7">
        <f t="shared" si="3"/>
        <v>99.69428609789999</v>
      </c>
    </row>
    <row r="168" spans="1:5" ht="18" customHeight="1" x14ac:dyDescent="0.25">
      <c r="A168" s="17" t="s">
        <v>28</v>
      </c>
      <c r="B168" s="10" t="s">
        <v>106</v>
      </c>
      <c r="C168" s="1">
        <f>C169+C170+C171+C172</f>
        <v>3970.3658</v>
      </c>
      <c r="D168" s="1">
        <f>D169+D170+D171+D172</f>
        <v>3958.0566399999998</v>
      </c>
      <c r="E168" s="7">
        <f t="shared" si="3"/>
        <v>99.689974158048599</v>
      </c>
    </row>
    <row r="169" spans="1:5" x14ac:dyDescent="0.25">
      <c r="A169" s="20"/>
      <c r="B169" s="11" t="s">
        <v>107</v>
      </c>
      <c r="C169" s="7">
        <v>657</v>
      </c>
      <c r="D169" s="7">
        <v>656.82899999999995</v>
      </c>
      <c r="E169" s="7">
        <f t="shared" si="3"/>
        <v>99.973972602739707</v>
      </c>
    </row>
    <row r="170" spans="1:5" ht="90" hidden="1" customHeight="1" x14ac:dyDescent="0.25">
      <c r="A170" s="20"/>
      <c r="B170" s="11" t="s">
        <v>177</v>
      </c>
      <c r="C170" s="7"/>
      <c r="D170" s="7">
        <v>0</v>
      </c>
      <c r="E170" s="7" t="e">
        <f t="shared" si="3"/>
        <v>#DIV/0!</v>
      </c>
    </row>
    <row r="171" spans="1:5" ht="60" hidden="1" customHeight="1" x14ac:dyDescent="0.25">
      <c r="A171" s="20"/>
      <c r="B171" s="11" t="s">
        <v>178</v>
      </c>
      <c r="C171" s="7"/>
      <c r="D171" s="7">
        <v>0</v>
      </c>
      <c r="E171" s="7" t="e">
        <f t="shared" si="3"/>
        <v>#DIV/0!</v>
      </c>
    </row>
    <row r="172" spans="1:5" x14ac:dyDescent="0.25">
      <c r="A172" s="20"/>
      <c r="B172" s="11" t="s">
        <v>150</v>
      </c>
      <c r="C172" s="7">
        <v>3313.3658</v>
      </c>
      <c r="D172" s="7">
        <v>3301.2276400000001</v>
      </c>
      <c r="E172" s="7">
        <f t="shared" si="3"/>
        <v>99.63366073253971</v>
      </c>
    </row>
    <row r="173" spans="1:5" hidden="1" x14ac:dyDescent="0.25">
      <c r="A173" s="20"/>
      <c r="B173" s="11" t="s">
        <v>368</v>
      </c>
      <c r="C173" s="1">
        <f>C174</f>
        <v>56</v>
      </c>
      <c r="D173" s="1">
        <f>D174</f>
        <v>56</v>
      </c>
      <c r="E173" s="7">
        <f t="shared" si="3"/>
        <v>100</v>
      </c>
    </row>
    <row r="174" spans="1:5" ht="75" x14ac:dyDescent="0.25">
      <c r="A174" s="17" t="s">
        <v>191</v>
      </c>
      <c r="B174" s="11" t="s">
        <v>367</v>
      </c>
      <c r="C174" s="7">
        <v>56</v>
      </c>
      <c r="D174" s="7">
        <v>56</v>
      </c>
      <c r="E174" s="7">
        <f t="shared" si="3"/>
        <v>100</v>
      </c>
    </row>
    <row r="175" spans="1:5" ht="15.75" customHeight="1" x14ac:dyDescent="0.25">
      <c r="A175" s="17" t="s">
        <v>29</v>
      </c>
      <c r="B175" s="10" t="s">
        <v>30</v>
      </c>
      <c r="C175" s="1">
        <f>C176+C182+C188+C200+C201+C180</f>
        <v>98966.64099</v>
      </c>
      <c r="D175" s="1">
        <f>D176+D182+D188+D200+D201+D180</f>
        <v>92927.547859999991</v>
      </c>
      <c r="E175" s="7">
        <f t="shared" si="3"/>
        <v>93.89784975059402</v>
      </c>
    </row>
    <row r="176" spans="1:5" ht="16.5" customHeight="1" x14ac:dyDescent="0.25">
      <c r="A176" s="17" t="s">
        <v>31</v>
      </c>
      <c r="B176" s="10" t="s">
        <v>32</v>
      </c>
      <c r="C176" s="1">
        <f>C177+C179</f>
        <v>453.03750000000002</v>
      </c>
      <c r="D176" s="1">
        <f>D177+D179</f>
        <v>453.03750000000002</v>
      </c>
      <c r="E176" s="7">
        <f t="shared" si="3"/>
        <v>100</v>
      </c>
    </row>
    <row r="177" spans="1:5" ht="72" customHeight="1" x14ac:dyDescent="0.25">
      <c r="A177" s="20"/>
      <c r="B177" s="11" t="s">
        <v>249</v>
      </c>
      <c r="C177" s="7">
        <v>453.03750000000002</v>
      </c>
      <c r="D177" s="7">
        <v>453.03750000000002</v>
      </c>
      <c r="E177" s="7">
        <f t="shared" si="3"/>
        <v>100</v>
      </c>
    </row>
    <row r="178" spans="1:5" ht="29.25" hidden="1" customHeight="1" x14ac:dyDescent="0.25">
      <c r="A178" s="17" t="s">
        <v>33</v>
      </c>
      <c r="B178" s="10" t="s">
        <v>34</v>
      </c>
      <c r="C178" s="1" t="e">
        <f>#REF!</f>
        <v>#REF!</v>
      </c>
      <c r="D178" s="1" t="e">
        <f>#REF!</f>
        <v>#REF!</v>
      </c>
      <c r="E178" s="7" t="e">
        <f t="shared" si="3"/>
        <v>#REF!</v>
      </c>
    </row>
    <row r="179" spans="1:5" hidden="1" x14ac:dyDescent="0.25">
      <c r="A179" s="20"/>
      <c r="B179" s="11"/>
      <c r="C179" s="7">
        <v>0</v>
      </c>
      <c r="D179" s="7">
        <v>0</v>
      </c>
      <c r="E179" s="7" t="e">
        <f t="shared" si="3"/>
        <v>#DIV/0!</v>
      </c>
    </row>
    <row r="180" spans="1:5" x14ac:dyDescent="0.25">
      <c r="A180" s="20" t="s">
        <v>379</v>
      </c>
      <c r="B180" s="10" t="s">
        <v>358</v>
      </c>
      <c r="C180" s="1">
        <f>C181</f>
        <v>300</v>
      </c>
      <c r="D180" s="1">
        <f>D181</f>
        <v>300</v>
      </c>
      <c r="E180" s="7">
        <f t="shared" si="3"/>
        <v>100</v>
      </c>
    </row>
    <row r="181" spans="1:5" ht="75" x14ac:dyDescent="0.25">
      <c r="A181" s="20"/>
      <c r="B181" s="11" t="s">
        <v>359</v>
      </c>
      <c r="C181" s="7">
        <v>300</v>
      </c>
      <c r="D181" s="7">
        <v>300</v>
      </c>
      <c r="E181" s="7">
        <f t="shared" si="3"/>
        <v>100</v>
      </c>
    </row>
    <row r="182" spans="1:5" ht="16.5" customHeight="1" x14ac:dyDescent="0.25">
      <c r="A182" s="17" t="s">
        <v>33</v>
      </c>
      <c r="B182" s="10" t="s">
        <v>151</v>
      </c>
      <c r="C182" s="1">
        <f>C183+C187+C185+C184+C186</f>
        <v>451.66399000000001</v>
      </c>
      <c r="D182" s="1">
        <f>D183+D187+D185+D184+D186</f>
        <v>395.48498999999998</v>
      </c>
      <c r="E182" s="7">
        <f t="shared" si="3"/>
        <v>87.561771307028479</v>
      </c>
    </row>
    <row r="183" spans="1:5" ht="60" x14ac:dyDescent="0.25">
      <c r="A183" s="20"/>
      <c r="B183" s="11" t="s">
        <v>272</v>
      </c>
      <c r="C183" s="7">
        <v>361.66298999999998</v>
      </c>
      <c r="D183" s="7">
        <v>361.66298999999998</v>
      </c>
      <c r="E183" s="7">
        <f t="shared" si="3"/>
        <v>100</v>
      </c>
    </row>
    <row r="184" spans="1:5" ht="90" hidden="1" customHeight="1" x14ac:dyDescent="0.25">
      <c r="A184" s="20"/>
      <c r="B184" s="11" t="s">
        <v>271</v>
      </c>
      <c r="C184" s="7">
        <v>0</v>
      </c>
      <c r="D184" s="7">
        <v>0</v>
      </c>
      <c r="E184" s="7" t="e">
        <f t="shared" si="3"/>
        <v>#DIV/0!</v>
      </c>
    </row>
    <row r="185" spans="1:5" ht="105" hidden="1" x14ac:dyDescent="0.25">
      <c r="A185" s="20"/>
      <c r="B185" s="11" t="s">
        <v>269</v>
      </c>
      <c r="C185" s="7">
        <v>0</v>
      </c>
      <c r="D185" s="7">
        <v>0</v>
      </c>
      <c r="E185" s="7" t="e">
        <f t="shared" si="3"/>
        <v>#DIV/0!</v>
      </c>
    </row>
    <row r="186" spans="1:5" ht="105" hidden="1" customHeight="1" x14ac:dyDescent="0.25">
      <c r="A186" s="20"/>
      <c r="B186" s="11" t="s">
        <v>286</v>
      </c>
      <c r="C186" s="7">
        <v>0</v>
      </c>
      <c r="D186" s="7">
        <v>0</v>
      </c>
      <c r="E186" s="7" t="e">
        <f t="shared" si="3"/>
        <v>#DIV/0!</v>
      </c>
    </row>
    <row r="187" spans="1:5" ht="30" x14ac:dyDescent="0.25">
      <c r="A187" s="20"/>
      <c r="B187" s="11" t="s">
        <v>226</v>
      </c>
      <c r="C187" s="7">
        <v>90.001000000000005</v>
      </c>
      <c r="D187" s="7">
        <v>33.822000000000003</v>
      </c>
      <c r="E187" s="7">
        <f t="shared" si="3"/>
        <v>37.579582449083901</v>
      </c>
    </row>
    <row r="188" spans="1:5" ht="14.25" customHeight="1" x14ac:dyDescent="0.25">
      <c r="A188" s="17" t="s">
        <v>35</v>
      </c>
      <c r="B188" s="10" t="s">
        <v>36</v>
      </c>
      <c r="C188" s="1">
        <f>C189+C192+C193</f>
        <v>87785.63949999999</v>
      </c>
      <c r="D188" s="1">
        <f>D189+D192+D193</f>
        <v>81802.772369999991</v>
      </c>
      <c r="E188" s="7">
        <f t="shared" si="3"/>
        <v>93.184685827799882</v>
      </c>
    </row>
    <row r="189" spans="1:5" ht="176.25" customHeight="1" x14ac:dyDescent="0.25">
      <c r="A189" s="20"/>
      <c r="B189" s="11" t="s">
        <v>227</v>
      </c>
      <c r="C189" s="61">
        <f>C190+C191</f>
        <v>68635.309699999998</v>
      </c>
      <c r="D189" s="61">
        <f>D190+D191</f>
        <v>68554.5</v>
      </c>
      <c r="E189" s="7">
        <f t="shared" si="3"/>
        <v>99.882262205338307</v>
      </c>
    </row>
    <row r="190" spans="1:5" ht="15" customHeight="1" x14ac:dyDescent="0.25">
      <c r="A190" s="20"/>
      <c r="B190" s="11" t="s">
        <v>76</v>
      </c>
      <c r="C190" s="7">
        <v>7240.81</v>
      </c>
      <c r="D190" s="7">
        <v>7160.0002999999997</v>
      </c>
      <c r="E190" s="7">
        <f t="shared" si="3"/>
        <v>98.883968782498073</v>
      </c>
    </row>
    <row r="191" spans="1:5" ht="15.75" customHeight="1" x14ac:dyDescent="0.25">
      <c r="A191" s="18"/>
      <c r="B191" s="11" t="s">
        <v>75</v>
      </c>
      <c r="C191" s="7">
        <v>61394.4997</v>
      </c>
      <c r="D191" s="7">
        <v>61394.4997</v>
      </c>
      <c r="E191" s="7">
        <f t="shared" si="3"/>
        <v>100</v>
      </c>
    </row>
    <row r="192" spans="1:5" ht="15" hidden="1" customHeight="1" x14ac:dyDescent="0.25">
      <c r="A192" s="18"/>
      <c r="B192" s="11" t="s">
        <v>98</v>
      </c>
      <c r="C192" s="7"/>
      <c r="D192" s="7"/>
      <c r="E192" s="7" t="e">
        <f t="shared" si="3"/>
        <v>#DIV/0!</v>
      </c>
    </row>
    <row r="193" spans="1:5" ht="14.25" customHeight="1" x14ac:dyDescent="0.25">
      <c r="A193" s="18"/>
      <c r="B193" s="11" t="s">
        <v>99</v>
      </c>
      <c r="C193" s="61">
        <f>C199+C198</f>
        <v>19150.3298</v>
      </c>
      <c r="D193" s="61">
        <f>D199+D198</f>
        <v>13248.272369999999</v>
      </c>
      <c r="E193" s="7">
        <f t="shared" si="3"/>
        <v>69.180387535675749</v>
      </c>
    </row>
    <row r="194" spans="1:5" ht="15" hidden="1" customHeight="1" x14ac:dyDescent="0.25">
      <c r="A194" s="18"/>
      <c r="B194" s="11" t="s">
        <v>126</v>
      </c>
      <c r="C194" s="7"/>
      <c r="D194" s="7"/>
      <c r="E194" s="7" t="e">
        <f t="shared" si="3"/>
        <v>#DIV/0!</v>
      </c>
    </row>
    <row r="195" spans="1:5" ht="15" hidden="1" customHeight="1" x14ac:dyDescent="0.25">
      <c r="A195" s="18"/>
      <c r="B195" s="11" t="s">
        <v>127</v>
      </c>
      <c r="C195" s="61"/>
      <c r="D195" s="62"/>
      <c r="E195" s="7" t="e">
        <f>D195/C195*100</f>
        <v>#DIV/0!</v>
      </c>
    </row>
    <row r="196" spans="1:5" ht="28.5" hidden="1" customHeight="1" x14ac:dyDescent="0.25">
      <c r="A196" s="19" t="s">
        <v>138</v>
      </c>
      <c r="B196" s="10" t="s">
        <v>139</v>
      </c>
      <c r="C196" s="63">
        <f>C197</f>
        <v>0</v>
      </c>
      <c r="D196" s="64">
        <f>D197</f>
        <v>0</v>
      </c>
      <c r="E196" s="1"/>
    </row>
    <row r="197" spans="1:5" ht="105" hidden="1" customHeight="1" x14ac:dyDescent="0.25">
      <c r="A197" s="18"/>
      <c r="B197" s="11" t="s">
        <v>140</v>
      </c>
      <c r="C197" s="61">
        <v>0</v>
      </c>
      <c r="D197" s="62">
        <v>0</v>
      </c>
      <c r="E197" s="7" t="e">
        <f t="shared" ref="E197:E256" si="4">D197/C197*100</f>
        <v>#DIV/0!</v>
      </c>
    </row>
    <row r="198" spans="1:5" ht="15.75" customHeight="1" x14ac:dyDescent="0.25">
      <c r="A198" s="18"/>
      <c r="B198" s="11" t="s">
        <v>360</v>
      </c>
      <c r="C198" s="61">
        <v>6889.9129999999996</v>
      </c>
      <c r="D198" s="79">
        <v>1298.7837999999999</v>
      </c>
      <c r="E198" s="7">
        <f t="shared" si="4"/>
        <v>18.850510884535119</v>
      </c>
    </row>
    <row r="199" spans="1:5" ht="13.5" customHeight="1" x14ac:dyDescent="0.25">
      <c r="A199" s="18"/>
      <c r="B199" s="11" t="s">
        <v>361</v>
      </c>
      <c r="C199" s="61">
        <v>12260.416800000001</v>
      </c>
      <c r="D199" s="79">
        <v>11949.48857</v>
      </c>
      <c r="E199" s="7">
        <f t="shared" si="4"/>
        <v>97.463966885693466</v>
      </c>
    </row>
    <row r="200" spans="1:5" ht="132" customHeight="1" x14ac:dyDescent="0.25">
      <c r="A200" s="19" t="s">
        <v>138</v>
      </c>
      <c r="B200" s="10" t="s">
        <v>228</v>
      </c>
      <c r="C200" s="63">
        <v>8421.1</v>
      </c>
      <c r="D200" s="65">
        <v>8421.0529999999999</v>
      </c>
      <c r="E200" s="1">
        <f t="shared" si="4"/>
        <v>99.999441878139422</v>
      </c>
    </row>
    <row r="201" spans="1:5" ht="20.25" customHeight="1" x14ac:dyDescent="0.25">
      <c r="A201" s="19" t="s">
        <v>37</v>
      </c>
      <c r="B201" s="3" t="s">
        <v>190</v>
      </c>
      <c r="C201" s="1">
        <f>C202+C203+C204+C205+C206</f>
        <v>1555.2</v>
      </c>
      <c r="D201" s="1">
        <f>D202+D203+D204+D205</f>
        <v>1555.2</v>
      </c>
      <c r="E201" s="7">
        <f t="shared" si="4"/>
        <v>100</v>
      </c>
    </row>
    <row r="202" spans="1:5" ht="60" x14ac:dyDescent="0.25">
      <c r="A202" s="19"/>
      <c r="B202" s="66" t="s">
        <v>248</v>
      </c>
      <c r="C202" s="7">
        <v>600</v>
      </c>
      <c r="D202" s="7">
        <v>600</v>
      </c>
      <c r="E202" s="7">
        <f t="shared" si="4"/>
        <v>100</v>
      </c>
    </row>
    <row r="203" spans="1:5" ht="120" x14ac:dyDescent="0.25">
      <c r="A203" s="19"/>
      <c r="B203" s="66" t="s">
        <v>230</v>
      </c>
      <c r="C203" s="7">
        <v>705.2</v>
      </c>
      <c r="D203" s="7">
        <v>705.2</v>
      </c>
      <c r="E203" s="7">
        <f t="shared" si="4"/>
        <v>100</v>
      </c>
    </row>
    <row r="204" spans="1:5" ht="60" x14ac:dyDescent="0.25">
      <c r="A204" s="19"/>
      <c r="B204" s="2" t="s">
        <v>229</v>
      </c>
      <c r="C204" s="7">
        <v>250</v>
      </c>
      <c r="D204" s="7">
        <v>250</v>
      </c>
      <c r="E204" s="7">
        <f t="shared" si="4"/>
        <v>100</v>
      </c>
    </row>
    <row r="205" spans="1:5" ht="105" hidden="1" customHeight="1" x14ac:dyDescent="0.25">
      <c r="A205" s="19"/>
      <c r="B205" s="2" t="s">
        <v>180</v>
      </c>
      <c r="C205" s="7"/>
      <c r="D205" s="7">
        <v>0</v>
      </c>
      <c r="E205" s="7" t="e">
        <f t="shared" si="4"/>
        <v>#DIV/0!</v>
      </c>
    </row>
    <row r="206" spans="1:5" ht="15" hidden="1" customHeight="1" x14ac:dyDescent="0.25">
      <c r="A206" s="19"/>
      <c r="B206" s="2"/>
      <c r="C206" s="7">
        <v>0</v>
      </c>
      <c r="D206" s="7">
        <v>0</v>
      </c>
      <c r="E206" s="7" t="e">
        <f t="shared" si="4"/>
        <v>#DIV/0!</v>
      </c>
    </row>
    <row r="207" spans="1:5" ht="16.5" customHeight="1" x14ac:dyDescent="0.25">
      <c r="A207" s="17" t="s">
        <v>38</v>
      </c>
      <c r="B207" s="3" t="s">
        <v>39</v>
      </c>
      <c r="C207" s="1">
        <f>C208+C217+C229</f>
        <v>375188.21821000002</v>
      </c>
      <c r="D207" s="1">
        <f>D208+D217+D229</f>
        <v>368940.68771999999</v>
      </c>
      <c r="E207" s="7">
        <f t="shared" si="4"/>
        <v>98.334827644693476</v>
      </c>
    </row>
    <row r="208" spans="1:5" ht="15" customHeight="1" x14ac:dyDescent="0.25">
      <c r="A208" s="17" t="s">
        <v>40</v>
      </c>
      <c r="B208" s="3" t="s">
        <v>41</v>
      </c>
      <c r="C208" s="1">
        <f>C209+C210+C211+C212+C213+C214+C215+C216</f>
        <v>51898.179340000002</v>
      </c>
      <c r="D208" s="1">
        <f>D209+D210+D211+D213+D214+D215+D212+D216</f>
        <v>51836.25707</v>
      </c>
      <c r="E208" s="7">
        <f t="shared" si="4"/>
        <v>99.880685082237022</v>
      </c>
    </row>
    <row r="209" spans="1:5" ht="210" x14ac:dyDescent="0.25">
      <c r="A209" s="17"/>
      <c r="B209" s="2" t="s">
        <v>331</v>
      </c>
      <c r="C209" s="7">
        <v>1917.2629999999999</v>
      </c>
      <c r="D209" s="7">
        <v>1917.2629999999999</v>
      </c>
      <c r="E209" s="7">
        <f t="shared" si="4"/>
        <v>100</v>
      </c>
    </row>
    <row r="210" spans="1:5" ht="94.5" customHeight="1" x14ac:dyDescent="0.25">
      <c r="A210" s="17"/>
      <c r="B210" s="2" t="s">
        <v>231</v>
      </c>
      <c r="C210" s="7">
        <v>25630.421999999999</v>
      </c>
      <c r="D210" s="7">
        <v>25619.246640000001</v>
      </c>
      <c r="E210" s="7">
        <f t="shared" si="4"/>
        <v>99.956398064768521</v>
      </c>
    </row>
    <row r="211" spans="1:5" ht="82.5" customHeight="1" x14ac:dyDescent="0.25">
      <c r="A211" s="20"/>
      <c r="B211" s="2" t="s">
        <v>114</v>
      </c>
      <c r="C211" s="7">
        <v>17405.777999999998</v>
      </c>
      <c r="D211" s="7">
        <v>17405.748</v>
      </c>
      <c r="E211" s="7">
        <f t="shared" si="4"/>
        <v>99.999827643441165</v>
      </c>
    </row>
    <row r="212" spans="1:5" ht="120" x14ac:dyDescent="0.25">
      <c r="A212" s="20"/>
      <c r="B212" s="2" t="s">
        <v>232</v>
      </c>
      <c r="C212" s="7">
        <v>862.26588000000004</v>
      </c>
      <c r="D212" s="7">
        <v>862.20899999999995</v>
      </c>
      <c r="E212" s="7">
        <f t="shared" si="4"/>
        <v>99.993403426794515</v>
      </c>
    </row>
    <row r="213" spans="1:5" x14ac:dyDescent="0.25">
      <c r="A213" s="20"/>
      <c r="B213" s="11" t="s">
        <v>98</v>
      </c>
      <c r="C213" s="7">
        <v>173.3</v>
      </c>
      <c r="D213" s="7">
        <v>173.27199999999999</v>
      </c>
      <c r="E213" s="7">
        <f t="shared" si="4"/>
        <v>99.98384304673975</v>
      </c>
    </row>
    <row r="214" spans="1:5" ht="105" hidden="1" x14ac:dyDescent="0.25">
      <c r="A214" s="20"/>
      <c r="B214" s="11" t="s">
        <v>354</v>
      </c>
      <c r="C214" s="7">
        <v>0</v>
      </c>
      <c r="D214" s="7"/>
      <c r="E214" s="7" t="e">
        <f t="shared" si="4"/>
        <v>#DIV/0!</v>
      </c>
    </row>
    <row r="215" spans="1:5" ht="148.5" customHeight="1" x14ac:dyDescent="0.25">
      <c r="A215" s="20"/>
      <c r="B215" s="11" t="s">
        <v>332</v>
      </c>
      <c r="C215" s="7">
        <v>5564.8</v>
      </c>
      <c r="D215" s="7">
        <v>5564.8</v>
      </c>
      <c r="E215" s="7">
        <f t="shared" si="4"/>
        <v>100</v>
      </c>
    </row>
    <row r="216" spans="1:5" x14ac:dyDescent="0.25">
      <c r="A216" s="20"/>
      <c r="B216" s="11" t="s">
        <v>355</v>
      </c>
      <c r="C216" s="7">
        <v>344.35046</v>
      </c>
      <c r="D216" s="7">
        <v>293.71843000000001</v>
      </c>
      <c r="E216" s="7">
        <f t="shared" si="4"/>
        <v>85.296366382086447</v>
      </c>
    </row>
    <row r="217" spans="1:5" ht="18" customHeight="1" x14ac:dyDescent="0.25">
      <c r="A217" s="17" t="s">
        <v>42</v>
      </c>
      <c r="B217" s="10" t="s">
        <v>43</v>
      </c>
      <c r="C217" s="1">
        <f>C221+C224+C225+C226+C228+C227</f>
        <v>306755.196</v>
      </c>
      <c r="D217" s="1">
        <f>D221+D224+D225+D226+D228</f>
        <v>300666.23872999998</v>
      </c>
      <c r="E217" s="7">
        <f t="shared" si="4"/>
        <v>98.015043477861738</v>
      </c>
    </row>
    <row r="218" spans="1:5" ht="90" hidden="1" customHeight="1" x14ac:dyDescent="0.25">
      <c r="A218" s="19"/>
      <c r="B218" s="11" t="s">
        <v>121</v>
      </c>
      <c r="C218" s="7"/>
      <c r="D218" s="7"/>
      <c r="E218" s="7" t="e">
        <f t="shared" si="4"/>
        <v>#DIV/0!</v>
      </c>
    </row>
    <row r="219" spans="1:5" ht="60" hidden="1" customHeight="1" x14ac:dyDescent="0.25">
      <c r="A219" s="19"/>
      <c r="B219" s="11" t="s">
        <v>122</v>
      </c>
      <c r="C219" s="7"/>
      <c r="D219" s="7"/>
      <c r="E219" s="7" t="e">
        <f t="shared" si="4"/>
        <v>#DIV/0!</v>
      </c>
    </row>
    <row r="220" spans="1:5" ht="30" hidden="1" customHeight="1" x14ac:dyDescent="0.25">
      <c r="A220" s="19"/>
      <c r="B220" s="2" t="s">
        <v>77</v>
      </c>
      <c r="C220" s="7"/>
      <c r="D220" s="7"/>
      <c r="E220" s="7" t="e">
        <f t="shared" si="4"/>
        <v>#DIV/0!</v>
      </c>
    </row>
    <row r="221" spans="1:5" ht="108" customHeight="1" x14ac:dyDescent="0.25">
      <c r="A221" s="19"/>
      <c r="B221" s="2" t="s">
        <v>181</v>
      </c>
      <c r="C221" s="7">
        <f>C222+C223</f>
        <v>283587.45</v>
      </c>
      <c r="D221" s="7">
        <f>D222+D223</f>
        <v>277909.60226000001</v>
      </c>
      <c r="E221" s="7">
        <f t="shared" si="4"/>
        <v>97.997849432335599</v>
      </c>
    </row>
    <row r="222" spans="1:5" ht="16.5" customHeight="1" x14ac:dyDescent="0.25">
      <c r="A222" s="19"/>
      <c r="B222" s="2" t="s">
        <v>182</v>
      </c>
      <c r="C222" s="7">
        <v>255183.65</v>
      </c>
      <c r="D222" s="7">
        <v>249505.80226</v>
      </c>
      <c r="E222" s="7">
        <f t="shared" si="4"/>
        <v>97.774995482665133</v>
      </c>
    </row>
    <row r="223" spans="1:5" ht="18" customHeight="1" x14ac:dyDescent="0.25">
      <c r="A223" s="19"/>
      <c r="B223" s="2" t="s">
        <v>183</v>
      </c>
      <c r="C223" s="7">
        <v>28403.8</v>
      </c>
      <c r="D223" s="7">
        <v>28403.8</v>
      </c>
      <c r="E223" s="7">
        <f t="shared" si="4"/>
        <v>100</v>
      </c>
    </row>
    <row r="224" spans="1:5" ht="18" customHeight="1" x14ac:dyDescent="0.25">
      <c r="A224" s="19"/>
      <c r="B224" s="2" t="s">
        <v>98</v>
      </c>
      <c r="C224" s="7">
        <v>1494.93</v>
      </c>
      <c r="D224" s="7">
        <v>1464.5981099999999</v>
      </c>
      <c r="E224" s="7">
        <f t="shared" si="4"/>
        <v>97.971016034195571</v>
      </c>
    </row>
    <row r="225" spans="1:5" ht="105" hidden="1" x14ac:dyDescent="0.25">
      <c r="A225" s="19"/>
      <c r="B225" s="16" t="s">
        <v>233</v>
      </c>
      <c r="C225" s="7">
        <v>0</v>
      </c>
      <c r="D225" s="7">
        <v>0</v>
      </c>
      <c r="E225" s="7" t="e">
        <f t="shared" si="4"/>
        <v>#DIV/0!</v>
      </c>
    </row>
    <row r="226" spans="1:5" x14ac:dyDescent="0.25">
      <c r="A226" s="19"/>
      <c r="B226" s="16" t="s">
        <v>152</v>
      </c>
      <c r="C226" s="7">
        <v>15372.816000000001</v>
      </c>
      <c r="D226" s="7">
        <v>15298.898999999999</v>
      </c>
      <c r="E226" s="7">
        <f t="shared" si="4"/>
        <v>99.519170723177837</v>
      </c>
    </row>
    <row r="227" spans="1:5" ht="60" x14ac:dyDescent="0.25">
      <c r="A227" s="19"/>
      <c r="B227" s="16" t="s">
        <v>314</v>
      </c>
      <c r="C227" s="7">
        <v>300</v>
      </c>
      <c r="D227" s="7">
        <v>0</v>
      </c>
      <c r="E227" s="7">
        <f t="shared" si="4"/>
        <v>0</v>
      </c>
    </row>
    <row r="228" spans="1:5" ht="45" customHeight="1" x14ac:dyDescent="0.25">
      <c r="A228" s="19"/>
      <c r="B228" s="2" t="s">
        <v>385</v>
      </c>
      <c r="C228" s="7">
        <v>6000</v>
      </c>
      <c r="D228" s="7">
        <v>5993.1393600000001</v>
      </c>
      <c r="E228" s="7">
        <f t="shared" si="4"/>
        <v>99.885655999999997</v>
      </c>
    </row>
    <row r="229" spans="1:5" ht="18" customHeight="1" x14ac:dyDescent="0.25">
      <c r="A229" s="17" t="s">
        <v>153</v>
      </c>
      <c r="B229" s="10" t="s">
        <v>154</v>
      </c>
      <c r="C229" s="1">
        <f>C233+C234+C235+C236+C237</f>
        <v>16534.84287</v>
      </c>
      <c r="D229" s="1">
        <f>D233+D234+D235+D236+D237</f>
        <v>16438.191920000001</v>
      </c>
      <c r="E229" s="7">
        <f t="shared" si="4"/>
        <v>99.415471010157844</v>
      </c>
    </row>
    <row r="230" spans="1:5" ht="90" hidden="1" customHeight="1" x14ac:dyDescent="0.25">
      <c r="A230" s="19"/>
      <c r="B230" s="11" t="s">
        <v>121</v>
      </c>
      <c r="C230" s="7"/>
      <c r="D230" s="7"/>
      <c r="E230" s="7" t="e">
        <f t="shared" si="4"/>
        <v>#DIV/0!</v>
      </c>
    </row>
    <row r="231" spans="1:5" ht="60" hidden="1" customHeight="1" x14ac:dyDescent="0.25">
      <c r="A231" s="19"/>
      <c r="B231" s="11" t="s">
        <v>122</v>
      </c>
      <c r="C231" s="7"/>
      <c r="D231" s="7"/>
      <c r="E231" s="7" t="e">
        <f t="shared" si="4"/>
        <v>#DIV/0!</v>
      </c>
    </row>
    <row r="232" spans="1:5" ht="30" hidden="1" customHeight="1" x14ac:dyDescent="0.25">
      <c r="A232" s="19"/>
      <c r="B232" s="2" t="s">
        <v>77</v>
      </c>
      <c r="C232" s="7"/>
      <c r="D232" s="7"/>
      <c r="E232" s="7" t="e">
        <f t="shared" si="4"/>
        <v>#DIV/0!</v>
      </c>
    </row>
    <row r="233" spans="1:5" ht="60" x14ac:dyDescent="0.25">
      <c r="A233" s="19"/>
      <c r="B233" s="16" t="s">
        <v>234</v>
      </c>
      <c r="C233" s="7">
        <v>9494.7000000000007</v>
      </c>
      <c r="D233" s="7">
        <v>9494.7000000000007</v>
      </c>
      <c r="E233" s="7">
        <f t="shared" si="4"/>
        <v>100</v>
      </c>
    </row>
    <row r="234" spans="1:5" ht="60" x14ac:dyDescent="0.25">
      <c r="A234" s="19"/>
      <c r="B234" s="16" t="s">
        <v>235</v>
      </c>
      <c r="C234" s="7">
        <v>6000</v>
      </c>
      <c r="D234" s="7">
        <v>6000</v>
      </c>
      <c r="E234" s="7">
        <f t="shared" si="4"/>
        <v>100</v>
      </c>
    </row>
    <row r="235" spans="1:5" ht="120" hidden="1" customHeight="1" x14ac:dyDescent="0.25">
      <c r="A235" s="20"/>
      <c r="B235" s="11" t="s">
        <v>316</v>
      </c>
      <c r="C235" s="7">
        <v>0</v>
      </c>
      <c r="D235" s="7">
        <v>0</v>
      </c>
      <c r="E235" s="7" t="e">
        <f t="shared" si="4"/>
        <v>#DIV/0!</v>
      </c>
    </row>
    <row r="236" spans="1:5" ht="60" x14ac:dyDescent="0.25">
      <c r="A236" s="20"/>
      <c r="B236" s="11" t="s">
        <v>317</v>
      </c>
      <c r="C236" s="7">
        <v>512.6</v>
      </c>
      <c r="D236" s="7">
        <v>512.6</v>
      </c>
      <c r="E236" s="7">
        <f t="shared" si="4"/>
        <v>100</v>
      </c>
    </row>
    <row r="237" spans="1:5" ht="30" x14ac:dyDescent="0.25">
      <c r="A237" s="20"/>
      <c r="B237" s="11" t="s">
        <v>318</v>
      </c>
      <c r="C237" s="7">
        <v>527.54286999999999</v>
      </c>
      <c r="D237" s="7">
        <v>430.89192000000003</v>
      </c>
      <c r="E237" s="7">
        <f t="shared" si="4"/>
        <v>81.679033971210728</v>
      </c>
    </row>
    <row r="238" spans="1:5" ht="17.25" customHeight="1" x14ac:dyDescent="0.25">
      <c r="A238" s="17" t="s">
        <v>44</v>
      </c>
      <c r="B238" s="10" t="s">
        <v>45</v>
      </c>
      <c r="C238" s="1">
        <f>C239+C240</f>
        <v>1200</v>
      </c>
      <c r="D238" s="1">
        <f>D239</f>
        <v>1200</v>
      </c>
      <c r="E238" s="7">
        <f t="shared" si="4"/>
        <v>100</v>
      </c>
    </row>
    <row r="239" spans="1:5" ht="45" customHeight="1" x14ac:dyDescent="0.25">
      <c r="A239" s="20"/>
      <c r="B239" s="11" t="s">
        <v>236</v>
      </c>
      <c r="C239" s="7">
        <v>1200</v>
      </c>
      <c r="D239" s="7">
        <v>1200</v>
      </c>
      <c r="E239" s="7">
        <f t="shared" si="4"/>
        <v>100</v>
      </c>
    </row>
    <row r="240" spans="1:5" ht="105" hidden="1" x14ac:dyDescent="0.25">
      <c r="A240" s="20"/>
      <c r="B240" s="11" t="s">
        <v>186</v>
      </c>
      <c r="C240" s="7">
        <v>0</v>
      </c>
      <c r="D240" s="7">
        <v>0</v>
      </c>
      <c r="E240" s="7" t="e">
        <f t="shared" si="4"/>
        <v>#DIV/0!</v>
      </c>
    </row>
    <row r="241" spans="1:7" ht="17.25" customHeight="1" x14ac:dyDescent="0.25">
      <c r="A241" s="17" t="s">
        <v>46</v>
      </c>
      <c r="B241" s="10" t="s">
        <v>47</v>
      </c>
      <c r="C241" s="1">
        <f>C242+C254+C287+C299+C307</f>
        <v>1248003.7225100002</v>
      </c>
      <c r="D241" s="1">
        <f>D242+D254+D287+D299+D307</f>
        <v>1161910.51679</v>
      </c>
      <c r="E241" s="7">
        <f t="shared" si="4"/>
        <v>93.101526528554857</v>
      </c>
    </row>
    <row r="242" spans="1:7" ht="16.5" customHeight="1" x14ac:dyDescent="0.25">
      <c r="A242" s="17" t="s">
        <v>48</v>
      </c>
      <c r="B242" s="10" t="s">
        <v>49</v>
      </c>
      <c r="C242" s="1">
        <f>C245+C246+C250+C252+C248+C249+C243+C244+C251+C253</f>
        <v>203677.86794</v>
      </c>
      <c r="D242" s="1">
        <f>D245+D246+D250+D252+D248+D249+D243+D244+D251+D253</f>
        <v>197878.42572</v>
      </c>
      <c r="E242" s="7">
        <f t="shared" si="4"/>
        <v>97.152639961005278</v>
      </c>
    </row>
    <row r="243" spans="1:7" ht="120" hidden="1" customHeight="1" x14ac:dyDescent="0.25">
      <c r="A243" s="17"/>
      <c r="B243" s="11" t="s">
        <v>250</v>
      </c>
      <c r="C243" s="7">
        <v>0</v>
      </c>
      <c r="D243" s="7">
        <v>0</v>
      </c>
      <c r="E243" s="7" t="e">
        <f t="shared" si="4"/>
        <v>#DIV/0!</v>
      </c>
    </row>
    <row r="244" spans="1:7" ht="135" hidden="1" customHeight="1" x14ac:dyDescent="0.25">
      <c r="A244" s="17"/>
      <c r="B244" s="11" t="s">
        <v>273</v>
      </c>
      <c r="C244" s="7">
        <v>0</v>
      </c>
      <c r="D244" s="7">
        <v>0</v>
      </c>
      <c r="E244" s="7" t="e">
        <f t="shared" si="4"/>
        <v>#DIV/0!</v>
      </c>
    </row>
    <row r="245" spans="1:7" ht="46.5" customHeight="1" x14ac:dyDescent="0.25">
      <c r="A245" s="17"/>
      <c r="B245" s="42" t="s">
        <v>141</v>
      </c>
      <c r="C245" s="40">
        <v>113369.06653</v>
      </c>
      <c r="D245" s="7">
        <v>112563.28086</v>
      </c>
      <c r="E245" s="7">
        <f t="shared" si="4"/>
        <v>99.289236742734616</v>
      </c>
    </row>
    <row r="246" spans="1:7" ht="49.5" customHeight="1" x14ac:dyDescent="0.25">
      <c r="A246" s="20"/>
      <c r="B246" s="2" t="s">
        <v>142</v>
      </c>
      <c r="C246" s="40">
        <v>430.2</v>
      </c>
      <c r="D246" s="7">
        <v>155.04334</v>
      </c>
      <c r="E246" s="7">
        <f t="shared" si="4"/>
        <v>36.0398279869828</v>
      </c>
    </row>
    <row r="247" spans="1:7" ht="120" hidden="1" customHeight="1" x14ac:dyDescent="0.25">
      <c r="A247" s="20"/>
      <c r="B247" s="41" t="s">
        <v>123</v>
      </c>
      <c r="C247" s="40"/>
      <c r="D247" s="7"/>
      <c r="E247" s="7" t="e">
        <f t="shared" si="4"/>
        <v>#DIV/0!</v>
      </c>
    </row>
    <row r="248" spans="1:7" ht="150" hidden="1" customHeight="1" x14ac:dyDescent="0.25">
      <c r="A248" s="20"/>
      <c r="B248" s="41" t="s">
        <v>237</v>
      </c>
      <c r="C248" s="40">
        <v>0</v>
      </c>
      <c r="D248" s="7">
        <v>0</v>
      </c>
      <c r="E248" s="7" t="e">
        <f t="shared" si="4"/>
        <v>#DIV/0!</v>
      </c>
    </row>
    <row r="249" spans="1:7" ht="120" hidden="1" customHeight="1" x14ac:dyDescent="0.25">
      <c r="A249" s="20"/>
      <c r="B249" s="41" t="s">
        <v>238</v>
      </c>
      <c r="C249" s="40">
        <v>0</v>
      </c>
      <c r="D249" s="7">
        <v>0</v>
      </c>
      <c r="E249" s="7" t="e">
        <f t="shared" si="4"/>
        <v>#DIV/0!</v>
      </c>
    </row>
    <row r="250" spans="1:7" x14ac:dyDescent="0.25">
      <c r="A250" s="20"/>
      <c r="B250" s="41" t="s">
        <v>319</v>
      </c>
      <c r="C250" s="40">
        <v>62386.650690000002</v>
      </c>
      <c r="D250" s="7">
        <v>57668.150650000003</v>
      </c>
      <c r="E250" s="7">
        <f t="shared" si="4"/>
        <v>92.43668318812901</v>
      </c>
    </row>
    <row r="251" spans="1:7" ht="181.5" customHeight="1" x14ac:dyDescent="0.25">
      <c r="A251" s="20"/>
      <c r="B251" s="41" t="s">
        <v>356</v>
      </c>
      <c r="C251" s="40">
        <v>1899.9949999999999</v>
      </c>
      <c r="D251" s="7">
        <v>1899.99515</v>
      </c>
      <c r="E251" s="7">
        <f t="shared" si="4"/>
        <v>100.00000789475763</v>
      </c>
      <c r="F251" s="37"/>
      <c r="G251" s="37"/>
    </row>
    <row r="252" spans="1:7" ht="120" x14ac:dyDescent="0.25">
      <c r="A252" s="20"/>
      <c r="B252" s="41" t="s">
        <v>320</v>
      </c>
      <c r="C252" s="40">
        <v>24751.795719999998</v>
      </c>
      <c r="D252" s="7">
        <v>24751.795719999998</v>
      </c>
      <c r="E252" s="7">
        <f t="shared" si="4"/>
        <v>100</v>
      </c>
      <c r="F252" s="37"/>
      <c r="G252" s="37"/>
    </row>
    <row r="253" spans="1:7" ht="45" x14ac:dyDescent="0.25">
      <c r="A253" s="20"/>
      <c r="B253" s="41" t="s">
        <v>193</v>
      </c>
      <c r="C253" s="40">
        <v>840.16</v>
      </c>
      <c r="D253" s="7">
        <v>840.16</v>
      </c>
      <c r="E253" s="7">
        <f t="shared" si="4"/>
        <v>100</v>
      </c>
      <c r="F253" s="37"/>
      <c r="G253" s="37"/>
    </row>
    <row r="254" spans="1:7" ht="17.25" customHeight="1" x14ac:dyDescent="0.25">
      <c r="A254" s="17" t="s">
        <v>50</v>
      </c>
      <c r="B254" s="10" t="s">
        <v>51</v>
      </c>
      <c r="C254" s="1">
        <f>C257+C258+C259+C261+C262+C263+C266+C267+C269+C270+C272+C274+C284+C285+C286</f>
        <v>952523.0796800002</v>
      </c>
      <c r="D254" s="1">
        <f>D257+D258+D259+D261+D262+D263+D266+D267+D269+D270+D272+D274+D284+D285+D286</f>
        <v>881524.72168000008</v>
      </c>
      <c r="E254" s="1">
        <f t="shared" si="4"/>
        <v>92.546284755236371</v>
      </c>
      <c r="F254" s="37"/>
      <c r="G254" s="37"/>
    </row>
    <row r="255" spans="1:7" ht="30" hidden="1" customHeight="1" x14ac:dyDescent="0.25">
      <c r="A255" s="19"/>
      <c r="B255" s="41" t="s">
        <v>100</v>
      </c>
      <c r="C255" s="40">
        <v>0</v>
      </c>
      <c r="D255" s="7"/>
      <c r="E255" s="7" t="e">
        <f t="shared" si="4"/>
        <v>#DIV/0!</v>
      </c>
      <c r="F255" s="37"/>
      <c r="G255" s="37"/>
    </row>
    <row r="256" spans="1:7" ht="60" hidden="1" x14ac:dyDescent="0.25">
      <c r="A256" s="19"/>
      <c r="B256" s="41" t="s">
        <v>218</v>
      </c>
      <c r="C256" s="40">
        <v>0</v>
      </c>
      <c r="D256" s="7">
        <v>0</v>
      </c>
      <c r="E256" s="7" t="e">
        <f t="shared" si="4"/>
        <v>#DIV/0!</v>
      </c>
      <c r="F256" s="37"/>
      <c r="G256" s="37"/>
    </row>
    <row r="257" spans="1:7" ht="60" x14ac:dyDescent="0.25">
      <c r="A257" s="19"/>
      <c r="B257" s="41" t="s">
        <v>362</v>
      </c>
      <c r="C257" s="40">
        <v>14124.1</v>
      </c>
      <c r="D257" s="7">
        <v>13385.29182</v>
      </c>
      <c r="E257" s="7">
        <f>D258/C258*100</f>
        <v>100</v>
      </c>
      <c r="F257" s="37"/>
      <c r="G257" s="37"/>
    </row>
    <row r="258" spans="1:7" ht="124.5" customHeight="1" x14ac:dyDescent="0.25">
      <c r="A258" s="19"/>
      <c r="B258" s="41" t="s">
        <v>250</v>
      </c>
      <c r="C258" s="40">
        <v>16522.844850000001</v>
      </c>
      <c r="D258" s="7">
        <v>16522.844850000001</v>
      </c>
      <c r="E258" s="77"/>
      <c r="F258" s="37"/>
      <c r="G258" s="37"/>
    </row>
    <row r="259" spans="1:7" ht="111.75" customHeight="1" x14ac:dyDescent="0.25">
      <c r="A259" s="19"/>
      <c r="B259" s="42" t="s">
        <v>322</v>
      </c>
      <c r="C259" s="40">
        <v>5602.62</v>
      </c>
      <c r="D259" s="7">
        <v>5211.9535400000004</v>
      </c>
      <c r="E259" s="7">
        <f t="shared" ref="E259:E312" si="5">D259/C259*100</f>
        <v>93.027075546797761</v>
      </c>
      <c r="F259" s="37"/>
      <c r="G259" s="37"/>
    </row>
    <row r="260" spans="1:7" ht="135" hidden="1" x14ac:dyDescent="0.25">
      <c r="A260" s="19"/>
      <c r="B260" s="41" t="s">
        <v>273</v>
      </c>
      <c r="C260" s="40">
        <v>0</v>
      </c>
      <c r="D260" s="7">
        <v>0</v>
      </c>
      <c r="E260" s="7" t="e">
        <f t="shared" si="5"/>
        <v>#DIV/0!</v>
      </c>
      <c r="F260" s="37"/>
      <c r="G260" s="37"/>
    </row>
    <row r="261" spans="1:7" ht="48.75" customHeight="1" x14ac:dyDescent="0.25">
      <c r="A261" s="19"/>
      <c r="B261" s="41" t="s">
        <v>141</v>
      </c>
      <c r="C261" s="40">
        <v>74186.661999999997</v>
      </c>
      <c r="D261" s="7">
        <v>65258.442999999999</v>
      </c>
      <c r="E261" s="7">
        <f t="shared" si="5"/>
        <v>87.96519649313781</v>
      </c>
      <c r="F261" s="37"/>
      <c r="G261" s="37"/>
    </row>
    <row r="262" spans="1:7" ht="48" customHeight="1" x14ac:dyDescent="0.25">
      <c r="A262" s="19"/>
      <c r="B262" s="41" t="s">
        <v>239</v>
      </c>
      <c r="C262" s="40">
        <v>450975.66693000001</v>
      </c>
      <c r="D262" s="7">
        <v>419887.85664000001</v>
      </c>
      <c r="E262" s="7">
        <f t="shared" si="5"/>
        <v>93.106543751766239</v>
      </c>
      <c r="F262" s="37"/>
      <c r="G262" s="37"/>
    </row>
    <row r="263" spans="1:7" ht="105.75" customHeight="1" x14ac:dyDescent="0.25">
      <c r="A263" s="19"/>
      <c r="B263" s="41" t="s">
        <v>240</v>
      </c>
      <c r="C263" s="40">
        <v>15163.4</v>
      </c>
      <c r="D263" s="7">
        <v>15099.06565</v>
      </c>
      <c r="E263" s="7">
        <f t="shared" si="5"/>
        <v>99.575726090454651</v>
      </c>
      <c r="F263" s="37"/>
      <c r="G263" s="37"/>
    </row>
    <row r="264" spans="1:7" ht="60" hidden="1" x14ac:dyDescent="0.25">
      <c r="A264" s="19"/>
      <c r="B264" s="41" t="s">
        <v>155</v>
      </c>
      <c r="C264" s="40">
        <v>0</v>
      </c>
      <c r="D264" s="40">
        <v>0</v>
      </c>
      <c r="E264" s="7" t="e">
        <f t="shared" si="5"/>
        <v>#DIV/0!</v>
      </c>
      <c r="F264" s="37"/>
      <c r="G264" s="37"/>
    </row>
    <row r="265" spans="1:7" ht="135" hidden="1" customHeight="1" x14ac:dyDescent="0.25">
      <c r="A265" s="19"/>
      <c r="B265" s="41" t="s">
        <v>143</v>
      </c>
      <c r="C265" s="40">
        <v>0</v>
      </c>
      <c r="D265" s="7">
        <v>0</v>
      </c>
      <c r="E265" s="7" t="e">
        <f t="shared" si="5"/>
        <v>#DIV/0!</v>
      </c>
      <c r="F265" s="37"/>
      <c r="G265" s="37"/>
    </row>
    <row r="266" spans="1:7" ht="33.75" customHeight="1" x14ac:dyDescent="0.25">
      <c r="A266" s="19"/>
      <c r="B266" s="41" t="s">
        <v>241</v>
      </c>
      <c r="C266" s="40">
        <v>32397.8</v>
      </c>
      <c r="D266" s="7">
        <v>24133.881359999999</v>
      </c>
      <c r="E266" s="7">
        <f t="shared" si="5"/>
        <v>74.49234627042577</v>
      </c>
      <c r="F266" s="37"/>
      <c r="G266" s="37"/>
    </row>
    <row r="267" spans="1:7" ht="105" hidden="1" x14ac:dyDescent="0.25">
      <c r="A267" s="19"/>
      <c r="B267" s="41" t="s">
        <v>321</v>
      </c>
      <c r="C267" s="40">
        <v>0</v>
      </c>
      <c r="D267" s="7">
        <v>0</v>
      </c>
      <c r="E267" s="7" t="e">
        <f t="shared" si="5"/>
        <v>#DIV/0!</v>
      </c>
      <c r="F267" s="37"/>
      <c r="G267" s="37"/>
    </row>
    <row r="268" spans="1:7" ht="135" hidden="1" customHeight="1" x14ac:dyDescent="0.25">
      <c r="A268" s="19"/>
      <c r="B268" s="41" t="s">
        <v>287</v>
      </c>
      <c r="C268" s="40">
        <v>0</v>
      </c>
      <c r="D268" s="40">
        <v>0</v>
      </c>
      <c r="E268" s="7" t="e">
        <f t="shared" si="5"/>
        <v>#DIV/0!</v>
      </c>
      <c r="F268" s="37"/>
      <c r="G268" s="37"/>
    </row>
    <row r="269" spans="1:7" ht="35.25" customHeight="1" x14ac:dyDescent="0.25">
      <c r="A269" s="19"/>
      <c r="B269" s="41" t="s">
        <v>188</v>
      </c>
      <c r="C269" s="40">
        <v>1277.7387000000001</v>
      </c>
      <c r="D269" s="7">
        <v>1277.7387000000001</v>
      </c>
      <c r="E269" s="7">
        <f t="shared" si="5"/>
        <v>100</v>
      </c>
      <c r="F269" s="37"/>
      <c r="G269" s="37"/>
    </row>
    <row r="270" spans="1:7" ht="120" x14ac:dyDescent="0.25">
      <c r="A270" s="19"/>
      <c r="B270" s="41" t="s">
        <v>238</v>
      </c>
      <c r="C270" s="40">
        <v>958.63199999999995</v>
      </c>
      <c r="D270" s="7">
        <v>958.63199999999995</v>
      </c>
      <c r="E270" s="7">
        <f t="shared" si="5"/>
        <v>100</v>
      </c>
      <c r="F270" s="37"/>
      <c r="G270" s="37"/>
    </row>
    <row r="271" spans="1:7" ht="30" hidden="1" x14ac:dyDescent="0.25">
      <c r="A271" s="19"/>
      <c r="B271" s="41" t="s">
        <v>289</v>
      </c>
      <c r="C271" s="40">
        <v>0</v>
      </c>
      <c r="D271" s="7">
        <v>0</v>
      </c>
      <c r="E271" s="7" t="e">
        <f t="shared" si="5"/>
        <v>#DIV/0!</v>
      </c>
      <c r="F271" s="37"/>
      <c r="G271" s="37"/>
    </row>
    <row r="272" spans="1:7" ht="29.25" customHeight="1" x14ac:dyDescent="0.25">
      <c r="A272" s="18"/>
      <c r="B272" s="41" t="s">
        <v>242</v>
      </c>
      <c r="C272" s="40">
        <v>231344.6672</v>
      </c>
      <c r="D272" s="7">
        <v>214594.28727</v>
      </c>
      <c r="E272" s="7">
        <f t="shared" si="5"/>
        <v>92.759556495192911</v>
      </c>
      <c r="F272" s="37"/>
      <c r="G272" s="37"/>
    </row>
    <row r="273" spans="1:7" hidden="1" x14ac:dyDescent="0.25">
      <c r="A273" s="18"/>
      <c r="B273" s="41" t="s">
        <v>243</v>
      </c>
      <c r="C273" s="40">
        <v>0</v>
      </c>
      <c r="D273" s="7">
        <v>0</v>
      </c>
      <c r="E273" s="7" t="e">
        <f t="shared" si="5"/>
        <v>#DIV/0!</v>
      </c>
      <c r="F273" s="37"/>
      <c r="G273" s="37"/>
    </row>
    <row r="274" spans="1:7" ht="58.5" customHeight="1" x14ac:dyDescent="0.25">
      <c r="A274" s="18"/>
      <c r="B274" s="41" t="s">
        <v>215</v>
      </c>
      <c r="C274" s="40">
        <v>89777.441999999995</v>
      </c>
      <c r="D274" s="40">
        <v>89777.441999999995</v>
      </c>
      <c r="E274" s="7">
        <f t="shared" si="5"/>
        <v>100</v>
      </c>
      <c r="F274" s="37"/>
      <c r="G274" s="37"/>
    </row>
    <row r="275" spans="1:7" ht="30" hidden="1" customHeight="1" x14ac:dyDescent="0.25">
      <c r="A275" s="19"/>
      <c r="B275" s="41" t="s">
        <v>128</v>
      </c>
      <c r="C275" s="40">
        <v>0</v>
      </c>
      <c r="D275" s="40">
        <v>0</v>
      </c>
      <c r="E275" s="7" t="e">
        <f t="shared" si="5"/>
        <v>#DIV/0!</v>
      </c>
      <c r="F275" s="37"/>
      <c r="G275" s="37"/>
    </row>
    <row r="276" spans="1:7" ht="15" hidden="1" customHeight="1" x14ac:dyDescent="0.25">
      <c r="A276" s="19"/>
      <c r="B276" s="41" t="s">
        <v>96</v>
      </c>
      <c r="C276" s="40">
        <v>0</v>
      </c>
      <c r="D276" s="7">
        <v>0</v>
      </c>
      <c r="E276" s="7" t="e">
        <f t="shared" si="5"/>
        <v>#DIV/0!</v>
      </c>
      <c r="F276" s="37"/>
      <c r="G276" s="37"/>
    </row>
    <row r="277" spans="1:7" ht="15" hidden="1" customHeight="1" x14ac:dyDescent="0.25">
      <c r="A277" s="19"/>
      <c r="B277" s="41" t="s">
        <v>97</v>
      </c>
      <c r="C277" s="40">
        <v>0</v>
      </c>
      <c r="D277" s="7">
        <v>0</v>
      </c>
      <c r="E277" s="7" t="e">
        <f t="shared" si="5"/>
        <v>#DIV/0!</v>
      </c>
      <c r="F277" s="37"/>
      <c r="G277" s="37"/>
    </row>
    <row r="278" spans="1:7" ht="45" hidden="1" customHeight="1" x14ac:dyDescent="0.25">
      <c r="A278" s="18"/>
      <c r="B278" s="41" t="s">
        <v>109</v>
      </c>
      <c r="C278" s="40">
        <f>C279+C280</f>
        <v>0</v>
      </c>
      <c r="D278" s="40">
        <v>0</v>
      </c>
      <c r="E278" s="7" t="e">
        <f t="shared" si="5"/>
        <v>#DIV/0!</v>
      </c>
      <c r="F278" s="37"/>
      <c r="G278" s="37"/>
    </row>
    <row r="279" spans="1:7" ht="15" hidden="1" customHeight="1" x14ac:dyDescent="0.25">
      <c r="A279" s="18"/>
      <c r="B279" s="41" t="s">
        <v>96</v>
      </c>
      <c r="C279" s="40"/>
      <c r="D279" s="40">
        <v>0</v>
      </c>
      <c r="E279" s="7" t="e">
        <f t="shared" si="5"/>
        <v>#DIV/0!</v>
      </c>
      <c r="F279" s="37"/>
      <c r="G279" s="37"/>
    </row>
    <row r="280" spans="1:7" ht="15" hidden="1" customHeight="1" x14ac:dyDescent="0.25">
      <c r="A280" s="18"/>
      <c r="B280" s="41" t="s">
        <v>97</v>
      </c>
      <c r="C280" s="40"/>
      <c r="D280" s="7">
        <v>0</v>
      </c>
      <c r="E280" s="7" t="e">
        <f t="shared" si="5"/>
        <v>#DIV/0!</v>
      </c>
      <c r="F280" s="37"/>
      <c r="G280" s="37"/>
    </row>
    <row r="281" spans="1:7" ht="15" hidden="1" customHeight="1" x14ac:dyDescent="0.25">
      <c r="A281" s="18"/>
      <c r="B281" s="41" t="s">
        <v>115</v>
      </c>
      <c r="C281" s="40"/>
      <c r="D281" s="7">
        <v>0</v>
      </c>
      <c r="E281" s="7" t="e">
        <f t="shared" si="5"/>
        <v>#DIV/0!</v>
      </c>
      <c r="F281" s="37"/>
      <c r="G281" s="37"/>
    </row>
    <row r="282" spans="1:7" hidden="1" x14ac:dyDescent="0.25">
      <c r="A282" s="18"/>
      <c r="B282" s="41" t="s">
        <v>110</v>
      </c>
      <c r="C282" s="40"/>
      <c r="D282" s="7">
        <v>0</v>
      </c>
      <c r="E282" s="7" t="e">
        <f t="shared" si="5"/>
        <v>#DIV/0!</v>
      </c>
      <c r="F282" s="37"/>
      <c r="G282" s="37"/>
    </row>
    <row r="283" spans="1:7" ht="75" hidden="1" customHeight="1" x14ac:dyDescent="0.25">
      <c r="A283" s="18"/>
      <c r="B283" s="41" t="s">
        <v>244</v>
      </c>
      <c r="C283" s="40">
        <v>0</v>
      </c>
      <c r="D283" s="7">
        <v>0</v>
      </c>
      <c r="E283" s="7" t="e">
        <f t="shared" si="5"/>
        <v>#DIV/0!</v>
      </c>
      <c r="F283" s="37"/>
      <c r="G283" s="37"/>
    </row>
    <row r="284" spans="1:7" ht="60.75" customHeight="1" x14ac:dyDescent="0.25">
      <c r="A284" s="18"/>
      <c r="B284" s="41" t="s">
        <v>363</v>
      </c>
      <c r="C284" s="40">
        <v>15571.37</v>
      </c>
      <c r="D284" s="7">
        <v>10842.44195</v>
      </c>
      <c r="E284" s="7">
        <f t="shared" si="5"/>
        <v>69.630623060141787</v>
      </c>
      <c r="F284" s="37"/>
      <c r="G284" s="37"/>
    </row>
    <row r="285" spans="1:7" ht="45" x14ac:dyDescent="0.25">
      <c r="A285" s="18"/>
      <c r="B285" s="41" t="s">
        <v>193</v>
      </c>
      <c r="C285" s="40">
        <v>4620.1360000000004</v>
      </c>
      <c r="D285" s="7">
        <v>4574.8428999999996</v>
      </c>
      <c r="E285" s="7">
        <f t="shared" si="5"/>
        <v>99.019658728660787</v>
      </c>
      <c r="F285" s="37"/>
      <c r="G285" s="37"/>
    </row>
    <row r="286" spans="1:7" ht="30" hidden="1" x14ac:dyDescent="0.25">
      <c r="A286" s="18"/>
      <c r="B286" s="41" t="s">
        <v>386</v>
      </c>
      <c r="C286" s="40">
        <v>0</v>
      </c>
      <c r="D286" s="7">
        <v>0</v>
      </c>
      <c r="E286" s="7" t="e">
        <f t="shared" si="5"/>
        <v>#DIV/0!</v>
      </c>
      <c r="F286" s="37"/>
      <c r="G286" s="37"/>
    </row>
    <row r="287" spans="1:7" ht="15" customHeight="1" x14ac:dyDescent="0.25">
      <c r="A287" s="17" t="s">
        <v>156</v>
      </c>
      <c r="B287" s="10" t="s">
        <v>157</v>
      </c>
      <c r="C287" s="1">
        <f>C288+C289+C292+C297+C298+C290+C291+C295+C293+C294+C296</f>
        <v>90314.367389999999</v>
      </c>
      <c r="D287" s="1">
        <f>D288+D289+D292+D297+D298+D290+D291+D295+D293+D294+D296</f>
        <v>81018.961890000006</v>
      </c>
      <c r="E287" s="7">
        <f t="shared" si="5"/>
        <v>89.707722294216921</v>
      </c>
      <c r="F287" s="37"/>
      <c r="G287" s="37"/>
    </row>
    <row r="288" spans="1:7" ht="45" x14ac:dyDescent="0.25">
      <c r="A288" s="20"/>
      <c r="B288" s="41" t="s">
        <v>245</v>
      </c>
      <c r="C288" s="40">
        <v>8413.4738699999998</v>
      </c>
      <c r="D288" s="7">
        <v>8413.4738699999998</v>
      </c>
      <c r="E288" s="7">
        <f t="shared" si="5"/>
        <v>100</v>
      </c>
      <c r="F288" s="37"/>
      <c r="G288" s="37"/>
    </row>
    <row r="289" spans="1:7" ht="120" x14ac:dyDescent="0.25">
      <c r="A289" s="20"/>
      <c r="B289" s="41" t="s">
        <v>246</v>
      </c>
      <c r="C289" s="40">
        <v>9164.82</v>
      </c>
      <c r="D289" s="7">
        <v>9164.82</v>
      </c>
      <c r="E289" s="7">
        <f t="shared" si="5"/>
        <v>100</v>
      </c>
      <c r="F289" s="37"/>
      <c r="G289" s="37"/>
    </row>
    <row r="290" spans="1:7" ht="120" hidden="1" x14ac:dyDescent="0.25">
      <c r="A290" s="20"/>
      <c r="B290" s="41" t="s">
        <v>238</v>
      </c>
      <c r="C290" s="40">
        <v>0</v>
      </c>
      <c r="D290" s="7">
        <v>0</v>
      </c>
      <c r="E290" s="7" t="e">
        <f t="shared" si="5"/>
        <v>#DIV/0!</v>
      </c>
      <c r="F290" s="37"/>
      <c r="G290" s="37"/>
    </row>
    <row r="291" spans="1:7" ht="135" hidden="1" x14ac:dyDescent="0.25">
      <c r="A291" s="20"/>
      <c r="B291" s="41" t="s">
        <v>274</v>
      </c>
      <c r="C291" s="40">
        <v>0</v>
      </c>
      <c r="D291" s="7">
        <v>0</v>
      </c>
      <c r="E291" s="7" t="e">
        <f t="shared" si="5"/>
        <v>#DIV/0!</v>
      </c>
      <c r="F291" s="37"/>
      <c r="G291" s="37"/>
    </row>
    <row r="292" spans="1:7" x14ac:dyDescent="0.25">
      <c r="A292" s="20"/>
      <c r="B292" s="41" t="s">
        <v>158</v>
      </c>
      <c r="C292" s="40">
        <v>39986.729059999998</v>
      </c>
      <c r="D292" s="7">
        <v>31127.823560000001</v>
      </c>
      <c r="E292" s="7">
        <f t="shared" si="5"/>
        <v>77.84538593615089</v>
      </c>
      <c r="F292" s="37"/>
      <c r="G292" s="37"/>
    </row>
    <row r="293" spans="1:7" ht="120" x14ac:dyDescent="0.25">
      <c r="A293" s="20"/>
      <c r="B293" s="41" t="s">
        <v>320</v>
      </c>
      <c r="C293" s="40">
        <v>23324.594809999999</v>
      </c>
      <c r="D293" s="7">
        <v>23324.594809999999</v>
      </c>
      <c r="E293" s="7">
        <f t="shared" si="5"/>
        <v>100</v>
      </c>
      <c r="F293" s="37"/>
      <c r="G293" s="37"/>
    </row>
    <row r="294" spans="1:7" ht="45" x14ac:dyDescent="0.25">
      <c r="A294" s="20"/>
      <c r="B294" s="41" t="s">
        <v>378</v>
      </c>
      <c r="C294" s="40">
        <v>5598.9556499999999</v>
      </c>
      <c r="D294" s="7">
        <v>5598.9556499999999</v>
      </c>
      <c r="E294" s="7">
        <f t="shared" si="5"/>
        <v>100</v>
      </c>
      <c r="F294" s="37"/>
      <c r="G294" s="37"/>
    </row>
    <row r="295" spans="1:7" ht="105" x14ac:dyDescent="0.25">
      <c r="A295" s="20"/>
      <c r="B295" s="41" t="s">
        <v>321</v>
      </c>
      <c r="C295" s="40">
        <v>2377.1999999999998</v>
      </c>
      <c r="D295" s="7">
        <v>2377.1999999999998</v>
      </c>
      <c r="E295" s="7">
        <f t="shared" si="5"/>
        <v>100</v>
      </c>
      <c r="F295" s="37"/>
      <c r="G295" s="37"/>
    </row>
    <row r="296" spans="1:7" ht="60" x14ac:dyDescent="0.25">
      <c r="A296" s="20"/>
      <c r="B296" s="41" t="s">
        <v>326</v>
      </c>
      <c r="C296" s="40">
        <v>450.6</v>
      </c>
      <c r="D296" s="7">
        <v>450.6</v>
      </c>
      <c r="E296" s="7">
        <f t="shared" si="5"/>
        <v>100</v>
      </c>
      <c r="F296" s="37"/>
      <c r="G296" s="37"/>
    </row>
    <row r="297" spans="1:7" ht="75" x14ac:dyDescent="0.25">
      <c r="A297" s="20"/>
      <c r="B297" s="41" t="s">
        <v>215</v>
      </c>
      <c r="C297" s="40">
        <v>436.5</v>
      </c>
      <c r="D297" s="7">
        <v>0</v>
      </c>
      <c r="E297" s="7">
        <f t="shared" si="5"/>
        <v>0</v>
      </c>
      <c r="F297" s="37"/>
      <c r="G297" s="37"/>
    </row>
    <row r="298" spans="1:7" ht="45" x14ac:dyDescent="0.25">
      <c r="A298" s="20"/>
      <c r="B298" s="41" t="s">
        <v>193</v>
      </c>
      <c r="C298" s="40">
        <v>561.49400000000003</v>
      </c>
      <c r="D298" s="7">
        <v>561.49400000000003</v>
      </c>
      <c r="E298" s="7">
        <f t="shared" si="5"/>
        <v>100</v>
      </c>
      <c r="F298" s="37"/>
      <c r="G298" s="37"/>
    </row>
    <row r="299" spans="1:7" ht="17.25" customHeight="1" x14ac:dyDescent="0.25">
      <c r="A299" s="17" t="s">
        <v>52</v>
      </c>
      <c r="B299" s="10" t="s">
        <v>280</v>
      </c>
      <c r="C299" s="1">
        <f>C300+C301+C303+C304+C305+C302+C306</f>
        <v>802.4</v>
      </c>
      <c r="D299" s="1">
        <f>D300+D301+D303+D304+D305+D302+D306</f>
        <v>802.4</v>
      </c>
      <c r="E299" s="7">
        <f t="shared" si="5"/>
        <v>100</v>
      </c>
      <c r="F299" s="37"/>
      <c r="G299" s="37"/>
    </row>
    <row r="300" spans="1:7" ht="195" hidden="1" customHeight="1" x14ac:dyDescent="0.25">
      <c r="A300" s="20"/>
      <c r="B300" s="41" t="s">
        <v>275</v>
      </c>
      <c r="C300" s="40">
        <v>0</v>
      </c>
      <c r="D300" s="7">
        <v>0</v>
      </c>
      <c r="E300" s="7" t="e">
        <f t="shared" si="5"/>
        <v>#DIV/0!</v>
      </c>
      <c r="F300" s="37"/>
      <c r="G300" s="37"/>
    </row>
    <row r="301" spans="1:7" ht="60" hidden="1" customHeight="1" outlineLevel="1" x14ac:dyDescent="0.25">
      <c r="A301" s="20"/>
      <c r="B301" s="41" t="s">
        <v>272</v>
      </c>
      <c r="C301" s="40"/>
      <c r="D301" s="7">
        <v>0</v>
      </c>
      <c r="E301" s="7" t="e">
        <f t="shared" si="5"/>
        <v>#DIV/0!</v>
      </c>
      <c r="F301" s="37"/>
      <c r="G301" s="37"/>
    </row>
    <row r="302" spans="1:7" ht="150" hidden="1" customHeight="1" outlineLevel="1" x14ac:dyDescent="0.25">
      <c r="A302" s="20"/>
      <c r="B302" s="41" t="s">
        <v>276</v>
      </c>
      <c r="C302" s="40"/>
      <c r="D302" s="7">
        <v>0</v>
      </c>
      <c r="E302" s="7" t="e">
        <f t="shared" si="5"/>
        <v>#DIV/0!</v>
      </c>
      <c r="F302" s="37"/>
      <c r="G302" s="37"/>
    </row>
    <row r="303" spans="1:7" ht="150" hidden="1" collapsed="1" x14ac:dyDescent="0.25">
      <c r="A303" s="20"/>
      <c r="B303" s="41" t="s">
        <v>277</v>
      </c>
      <c r="C303" s="40">
        <v>0</v>
      </c>
      <c r="D303" s="7">
        <v>0</v>
      </c>
      <c r="E303" s="7" t="e">
        <f t="shared" si="5"/>
        <v>#DIV/0!</v>
      </c>
      <c r="F303" s="37"/>
      <c r="G303" s="37"/>
    </row>
    <row r="304" spans="1:7" ht="42.75" customHeight="1" x14ac:dyDescent="0.25">
      <c r="A304" s="20"/>
      <c r="B304" s="41" t="s">
        <v>247</v>
      </c>
      <c r="C304" s="40">
        <v>768.4</v>
      </c>
      <c r="D304" s="7">
        <v>768.4</v>
      </c>
      <c r="E304" s="7">
        <f t="shared" si="5"/>
        <v>100</v>
      </c>
      <c r="F304" s="37"/>
      <c r="G304" s="37"/>
    </row>
    <row r="305" spans="1:7" ht="60" x14ac:dyDescent="0.25">
      <c r="A305" s="20"/>
      <c r="B305" s="41" t="s">
        <v>187</v>
      </c>
      <c r="C305" s="40">
        <v>22</v>
      </c>
      <c r="D305" s="7">
        <v>22</v>
      </c>
      <c r="E305" s="7">
        <f t="shared" si="5"/>
        <v>100</v>
      </c>
      <c r="F305" s="37"/>
      <c r="G305" s="37"/>
    </row>
    <row r="306" spans="1:7" ht="45" x14ac:dyDescent="0.25">
      <c r="A306" s="20"/>
      <c r="B306" s="41" t="s">
        <v>369</v>
      </c>
      <c r="C306" s="40">
        <v>12</v>
      </c>
      <c r="D306" s="7">
        <v>12</v>
      </c>
      <c r="E306" s="7">
        <f t="shared" si="5"/>
        <v>100</v>
      </c>
      <c r="F306" s="37"/>
      <c r="G306" s="37"/>
    </row>
    <row r="307" spans="1:7" ht="15" customHeight="1" x14ac:dyDescent="0.25">
      <c r="A307" s="17" t="s">
        <v>53</v>
      </c>
      <c r="B307" s="10" t="s">
        <v>54</v>
      </c>
      <c r="C307" s="1">
        <f>C308+C309+C311+C312++C314+C315+C320</f>
        <v>686.00749999999994</v>
      </c>
      <c r="D307" s="1">
        <f>D308+D309+D311+D312++D314+D315+D320</f>
        <v>686.00749999999994</v>
      </c>
      <c r="E307" s="7">
        <f t="shared" si="5"/>
        <v>100</v>
      </c>
      <c r="F307" s="37"/>
      <c r="G307" s="37"/>
    </row>
    <row r="308" spans="1:7" ht="45" x14ac:dyDescent="0.25">
      <c r="A308" s="17"/>
      <c r="B308" s="41" t="s">
        <v>245</v>
      </c>
      <c r="C308" s="40">
        <v>30</v>
      </c>
      <c r="D308" s="7">
        <v>30</v>
      </c>
      <c r="E308" s="7">
        <f t="shared" si="5"/>
        <v>100</v>
      </c>
      <c r="F308" s="37"/>
      <c r="G308" s="37"/>
    </row>
    <row r="309" spans="1:7" ht="120" hidden="1" customHeight="1" x14ac:dyDescent="0.25">
      <c r="A309" s="20"/>
      <c r="B309" s="41" t="s">
        <v>250</v>
      </c>
      <c r="C309" s="40">
        <v>0</v>
      </c>
      <c r="D309" s="7">
        <v>0</v>
      </c>
      <c r="E309" s="7" t="e">
        <f t="shared" si="5"/>
        <v>#DIV/0!</v>
      </c>
      <c r="F309" s="37"/>
      <c r="G309" s="37"/>
    </row>
    <row r="310" spans="1:7" ht="135" hidden="1" x14ac:dyDescent="0.25">
      <c r="A310" s="20"/>
      <c r="B310" s="41" t="s">
        <v>159</v>
      </c>
      <c r="C310" s="40">
        <v>0</v>
      </c>
      <c r="D310" s="7">
        <v>0</v>
      </c>
      <c r="E310" s="7" t="e">
        <f t="shared" si="5"/>
        <v>#DIV/0!</v>
      </c>
      <c r="F310" s="37"/>
      <c r="G310" s="37"/>
    </row>
    <row r="311" spans="1:7" ht="105" hidden="1" customHeight="1" x14ac:dyDescent="0.25">
      <c r="A311" s="20"/>
      <c r="B311" s="41" t="s">
        <v>251</v>
      </c>
      <c r="C311" s="40">
        <v>0</v>
      </c>
      <c r="D311" s="7">
        <v>0</v>
      </c>
      <c r="E311" s="7" t="e">
        <f t="shared" si="5"/>
        <v>#DIV/0!</v>
      </c>
      <c r="F311" s="37"/>
      <c r="G311" s="37"/>
    </row>
    <row r="312" spans="1:7" ht="70.5" customHeight="1" x14ac:dyDescent="0.25">
      <c r="A312" s="20"/>
      <c r="B312" s="41" t="s">
        <v>252</v>
      </c>
      <c r="C312" s="40">
        <v>258.50749999999999</v>
      </c>
      <c r="D312" s="7">
        <v>258.50749999999999</v>
      </c>
      <c r="E312" s="7">
        <f t="shared" si="5"/>
        <v>100</v>
      </c>
      <c r="F312" s="37"/>
      <c r="G312" s="37"/>
    </row>
    <row r="313" spans="1:7" ht="60" hidden="1" customHeight="1" x14ac:dyDescent="0.25">
      <c r="A313" s="20"/>
      <c r="B313" s="41" t="s">
        <v>160</v>
      </c>
      <c r="C313" s="40">
        <v>0</v>
      </c>
      <c r="D313" s="7"/>
      <c r="E313" s="7"/>
      <c r="F313" s="37"/>
      <c r="G313" s="37"/>
    </row>
    <row r="314" spans="1:7" ht="60" x14ac:dyDescent="0.25">
      <c r="A314" s="20"/>
      <c r="B314" s="41" t="s">
        <v>253</v>
      </c>
      <c r="C314" s="40">
        <v>397.5</v>
      </c>
      <c r="D314" s="7">
        <v>397.5</v>
      </c>
      <c r="E314" s="7">
        <f t="shared" ref="E314:E349" si="6">D314/C314*100</f>
        <v>100</v>
      </c>
      <c r="F314" s="37"/>
      <c r="G314" s="37"/>
    </row>
    <row r="315" spans="1:7" ht="120" hidden="1" customHeight="1" x14ac:dyDescent="0.25">
      <c r="A315" s="20"/>
      <c r="B315" s="41" t="s">
        <v>238</v>
      </c>
      <c r="C315" s="40">
        <v>0</v>
      </c>
      <c r="D315" s="7">
        <v>0</v>
      </c>
      <c r="E315" s="7" t="e">
        <f t="shared" si="6"/>
        <v>#DIV/0!</v>
      </c>
      <c r="F315" s="37"/>
      <c r="G315" s="37"/>
    </row>
    <row r="316" spans="1:7" ht="90" hidden="1" customHeight="1" x14ac:dyDescent="0.25">
      <c r="A316" s="20"/>
      <c r="B316" s="41" t="s">
        <v>144</v>
      </c>
      <c r="C316" s="40">
        <v>0</v>
      </c>
      <c r="D316" s="7">
        <v>0</v>
      </c>
      <c r="E316" s="7" t="e">
        <f t="shared" si="6"/>
        <v>#DIV/0!</v>
      </c>
      <c r="F316" s="37"/>
      <c r="G316" s="37"/>
    </row>
    <row r="317" spans="1:7" ht="15" hidden="1" customHeight="1" x14ac:dyDescent="0.25">
      <c r="A317" s="20"/>
      <c r="B317" s="11" t="s">
        <v>98</v>
      </c>
      <c r="C317" s="40">
        <v>0</v>
      </c>
      <c r="D317" s="7">
        <v>0</v>
      </c>
      <c r="E317" s="7" t="e">
        <f t="shared" si="6"/>
        <v>#DIV/0!</v>
      </c>
      <c r="F317" s="37"/>
      <c r="G317" s="37"/>
    </row>
    <row r="318" spans="1:7" ht="60" hidden="1" customHeight="1" x14ac:dyDescent="0.25">
      <c r="A318" s="20"/>
      <c r="B318" s="41" t="s">
        <v>160</v>
      </c>
      <c r="C318" s="40">
        <v>0</v>
      </c>
      <c r="D318" s="7">
        <v>0</v>
      </c>
      <c r="E318" s="7" t="e">
        <f t="shared" si="6"/>
        <v>#DIV/0!</v>
      </c>
      <c r="F318" s="37"/>
      <c r="G318" s="37"/>
    </row>
    <row r="319" spans="1:7" ht="75" hidden="1" customHeight="1" x14ac:dyDescent="0.25">
      <c r="A319" s="20"/>
      <c r="B319" s="41" t="s">
        <v>161</v>
      </c>
      <c r="C319" s="40">
        <v>0</v>
      </c>
      <c r="D319" s="7">
        <v>0</v>
      </c>
      <c r="E319" s="7" t="e">
        <f t="shared" si="6"/>
        <v>#DIV/0!</v>
      </c>
      <c r="F319" s="37"/>
      <c r="G319" s="37"/>
    </row>
    <row r="320" spans="1:7" ht="30" hidden="1" customHeight="1" x14ac:dyDescent="0.25">
      <c r="A320" s="20"/>
      <c r="B320" s="41" t="s">
        <v>254</v>
      </c>
      <c r="C320" s="40">
        <v>0</v>
      </c>
      <c r="D320" s="7">
        <v>0</v>
      </c>
      <c r="E320" s="7" t="e">
        <f t="shared" si="6"/>
        <v>#DIV/0!</v>
      </c>
      <c r="F320" s="37"/>
      <c r="G320" s="37"/>
    </row>
    <row r="321" spans="1:7" hidden="1" x14ac:dyDescent="0.25">
      <c r="A321" s="20"/>
      <c r="B321" s="41" t="s">
        <v>101</v>
      </c>
      <c r="C321" s="40">
        <v>0</v>
      </c>
      <c r="D321" s="7"/>
      <c r="E321" s="7" t="e">
        <f t="shared" si="6"/>
        <v>#DIV/0!</v>
      </c>
      <c r="F321" s="37"/>
      <c r="G321" s="37"/>
    </row>
    <row r="322" spans="1:7" ht="29.25" x14ac:dyDescent="0.25">
      <c r="A322" s="17" t="s">
        <v>55</v>
      </c>
      <c r="B322" s="10" t="s">
        <v>56</v>
      </c>
      <c r="C322" s="1">
        <f>C323+C326+C329+C332+C335+C338+C330+C334+C336+C337+C333+C339+C331</f>
        <v>59550.736430000004</v>
      </c>
      <c r="D322" s="1">
        <f>D323+D326+D329+D332+D335+D338+D330+D334+D336+D337+D333+D339+D331</f>
        <v>57534.136430000006</v>
      </c>
      <c r="E322" s="7">
        <f t="shared" si="6"/>
        <v>96.61364389276622</v>
      </c>
      <c r="F322" s="37"/>
      <c r="G322" s="37"/>
    </row>
    <row r="323" spans="1:7" s="43" customFormat="1" ht="45" x14ac:dyDescent="0.25">
      <c r="A323" s="20"/>
      <c r="B323" s="41" t="s">
        <v>245</v>
      </c>
      <c r="C323" s="40">
        <f>C324+C325</f>
        <v>28014.160430000004</v>
      </c>
      <c r="D323" s="40">
        <f>D324+D325</f>
        <v>28014.160430000004</v>
      </c>
      <c r="E323" s="7">
        <f t="shared" si="6"/>
        <v>100</v>
      </c>
      <c r="F323" s="37"/>
      <c r="G323" s="37"/>
    </row>
    <row r="324" spans="1:7" s="43" customFormat="1" ht="14.25" customHeight="1" x14ac:dyDescent="0.25">
      <c r="A324" s="20"/>
      <c r="B324" s="41" t="s">
        <v>78</v>
      </c>
      <c r="C324" s="40">
        <v>9967.7278700000006</v>
      </c>
      <c r="D324" s="7">
        <v>9967.7278700000006</v>
      </c>
      <c r="E324" s="7">
        <f t="shared" si="6"/>
        <v>100</v>
      </c>
      <c r="F324" s="37"/>
      <c r="G324" s="37"/>
    </row>
    <row r="325" spans="1:7" s="43" customFormat="1" ht="16.5" customHeight="1" x14ac:dyDescent="0.25">
      <c r="A325" s="17"/>
      <c r="B325" s="41" t="s">
        <v>79</v>
      </c>
      <c r="C325" s="40">
        <v>18046.432560000001</v>
      </c>
      <c r="D325" s="7">
        <v>18046.432560000001</v>
      </c>
      <c r="E325" s="7">
        <f t="shared" si="6"/>
        <v>100</v>
      </c>
    </row>
    <row r="326" spans="1:7" s="43" customFormat="1" ht="120" x14ac:dyDescent="0.25">
      <c r="A326" s="20"/>
      <c r="B326" s="41" t="s">
        <v>246</v>
      </c>
      <c r="C326" s="40">
        <f>C327+C328</f>
        <v>24631.25</v>
      </c>
      <c r="D326" s="40">
        <f>D327+D328</f>
        <v>24631.25</v>
      </c>
      <c r="E326" s="7">
        <f t="shared" si="6"/>
        <v>100</v>
      </c>
    </row>
    <row r="327" spans="1:7" s="43" customFormat="1" ht="14.25" customHeight="1" x14ac:dyDescent="0.25">
      <c r="A327" s="20"/>
      <c r="B327" s="41" t="s">
        <v>78</v>
      </c>
      <c r="C327" s="40">
        <v>8480.6</v>
      </c>
      <c r="D327" s="7">
        <v>8480.6</v>
      </c>
      <c r="E327" s="7">
        <f t="shared" si="6"/>
        <v>100</v>
      </c>
    </row>
    <row r="328" spans="1:7" s="43" customFormat="1" ht="16.5" customHeight="1" x14ac:dyDescent="0.25">
      <c r="A328" s="17"/>
      <c r="B328" s="41" t="s">
        <v>79</v>
      </c>
      <c r="C328" s="40">
        <v>16150.65</v>
      </c>
      <c r="D328" s="7">
        <v>16150.65</v>
      </c>
      <c r="E328" s="7">
        <f t="shared" si="6"/>
        <v>100</v>
      </c>
    </row>
    <row r="329" spans="1:7" ht="120" hidden="1" customHeight="1" x14ac:dyDescent="0.25">
      <c r="A329" s="17"/>
      <c r="B329" s="41" t="s">
        <v>255</v>
      </c>
      <c r="C329" s="40">
        <v>0</v>
      </c>
      <c r="D329" s="7">
        <v>0</v>
      </c>
      <c r="E329" s="7" t="e">
        <f t="shared" si="6"/>
        <v>#DIV/0!</v>
      </c>
    </row>
    <row r="330" spans="1:7" ht="105" hidden="1" customHeight="1" x14ac:dyDescent="0.25">
      <c r="A330" s="17"/>
      <c r="B330" s="41" t="s">
        <v>270</v>
      </c>
      <c r="C330" s="40">
        <v>0</v>
      </c>
      <c r="D330" s="7">
        <v>0</v>
      </c>
      <c r="E330" s="7" t="e">
        <f t="shared" si="6"/>
        <v>#DIV/0!</v>
      </c>
    </row>
    <row r="331" spans="1:7" ht="123.75" customHeight="1" x14ac:dyDescent="0.25">
      <c r="A331" s="17"/>
      <c r="B331" s="41" t="s">
        <v>365</v>
      </c>
      <c r="C331" s="40">
        <v>150</v>
      </c>
      <c r="D331" s="7">
        <v>150</v>
      </c>
      <c r="E331" s="7">
        <f t="shared" si="6"/>
        <v>100</v>
      </c>
    </row>
    <row r="332" spans="1:7" ht="135" x14ac:dyDescent="0.25">
      <c r="A332" s="17"/>
      <c r="B332" s="41" t="s">
        <v>256</v>
      </c>
      <c r="C332" s="40">
        <v>1324.9</v>
      </c>
      <c r="D332" s="7">
        <v>1324.9</v>
      </c>
      <c r="E332" s="7">
        <f t="shared" si="6"/>
        <v>100</v>
      </c>
    </row>
    <row r="333" spans="1:7" ht="165" x14ac:dyDescent="0.25">
      <c r="A333" s="17"/>
      <c r="B333" s="41" t="s">
        <v>192</v>
      </c>
      <c r="C333" s="40">
        <v>119.6</v>
      </c>
      <c r="D333" s="7">
        <v>119.6</v>
      </c>
      <c r="E333" s="7">
        <f t="shared" si="6"/>
        <v>100</v>
      </c>
    </row>
    <row r="334" spans="1:7" ht="60" x14ac:dyDescent="0.25">
      <c r="A334" s="17"/>
      <c r="B334" s="41" t="s">
        <v>272</v>
      </c>
      <c r="C334" s="40">
        <v>22</v>
      </c>
      <c r="D334" s="7">
        <v>22</v>
      </c>
      <c r="E334" s="7">
        <f t="shared" si="6"/>
        <v>100</v>
      </c>
    </row>
    <row r="335" spans="1:7" x14ac:dyDescent="0.25">
      <c r="A335" s="20"/>
      <c r="B335" s="41" t="s">
        <v>162</v>
      </c>
      <c r="C335" s="40">
        <v>417.976</v>
      </c>
      <c r="D335" s="7">
        <v>417.976</v>
      </c>
      <c r="E335" s="7">
        <f t="shared" si="6"/>
        <v>100</v>
      </c>
    </row>
    <row r="336" spans="1:7" ht="165" x14ac:dyDescent="0.25">
      <c r="A336" s="20"/>
      <c r="B336" s="70" t="s">
        <v>315</v>
      </c>
      <c r="C336" s="40">
        <v>2754.25</v>
      </c>
      <c r="D336" s="40">
        <v>2754.25</v>
      </c>
      <c r="E336" s="7">
        <f t="shared" si="6"/>
        <v>100</v>
      </c>
    </row>
    <row r="337" spans="1:5" ht="45" hidden="1" customHeight="1" x14ac:dyDescent="0.25">
      <c r="A337" s="20"/>
      <c r="B337" s="70" t="s">
        <v>288</v>
      </c>
      <c r="C337" s="40">
        <v>0</v>
      </c>
      <c r="D337" s="7">
        <v>0</v>
      </c>
      <c r="E337" s="7" t="e">
        <f t="shared" si="6"/>
        <v>#DIV/0!</v>
      </c>
    </row>
    <row r="338" spans="1:5" ht="75" x14ac:dyDescent="0.25">
      <c r="A338" s="20"/>
      <c r="B338" s="41" t="s">
        <v>257</v>
      </c>
      <c r="C338" s="40">
        <v>2016.6</v>
      </c>
      <c r="D338" s="7">
        <v>0</v>
      </c>
      <c r="E338" s="7">
        <f t="shared" si="6"/>
        <v>0</v>
      </c>
    </row>
    <row r="339" spans="1:5" ht="95.25" customHeight="1" x14ac:dyDescent="0.25">
      <c r="A339" s="20"/>
      <c r="B339" s="42" t="s">
        <v>364</v>
      </c>
      <c r="C339" s="40">
        <v>100</v>
      </c>
      <c r="D339" s="7">
        <v>100</v>
      </c>
      <c r="E339" s="7">
        <f t="shared" si="6"/>
        <v>100</v>
      </c>
    </row>
    <row r="340" spans="1:5" x14ac:dyDescent="0.25">
      <c r="A340" s="17">
        <v>10</v>
      </c>
      <c r="B340" s="10" t="s">
        <v>57</v>
      </c>
      <c r="C340" s="1">
        <f>C341+C343+C346+C355+C362</f>
        <v>179733.31445999999</v>
      </c>
      <c r="D340" s="1">
        <f>D341+D343+D346+D355+D362</f>
        <v>177485.90850000002</v>
      </c>
      <c r="E340" s="7">
        <f t="shared" si="6"/>
        <v>98.749588540804353</v>
      </c>
    </row>
    <row r="341" spans="1:5" ht="15" customHeight="1" x14ac:dyDescent="0.25">
      <c r="A341" s="17" t="s">
        <v>58</v>
      </c>
      <c r="B341" s="10" t="s">
        <v>59</v>
      </c>
      <c r="C341" s="1">
        <f>C342</f>
        <v>3174.16446</v>
      </c>
      <c r="D341" s="1">
        <f>D342</f>
        <v>3174.16446</v>
      </c>
      <c r="E341" s="7">
        <f t="shared" si="6"/>
        <v>100</v>
      </c>
    </row>
    <row r="342" spans="1:5" ht="30" x14ac:dyDescent="0.25">
      <c r="A342" s="20"/>
      <c r="B342" s="11" t="s">
        <v>258</v>
      </c>
      <c r="C342" s="7">
        <v>3174.16446</v>
      </c>
      <c r="D342" s="7">
        <v>3174.16446</v>
      </c>
      <c r="E342" s="7">
        <f t="shared" si="6"/>
        <v>100</v>
      </c>
    </row>
    <row r="343" spans="1:5" ht="15.75" customHeight="1" x14ac:dyDescent="0.25">
      <c r="A343" s="17">
        <v>1002</v>
      </c>
      <c r="B343" s="10" t="s">
        <v>60</v>
      </c>
      <c r="C343" s="1">
        <f>C344+C345</f>
        <v>57740.55</v>
      </c>
      <c r="D343" s="1">
        <f>D344+D345</f>
        <v>57740.55</v>
      </c>
      <c r="E343" s="7">
        <f t="shared" si="6"/>
        <v>100</v>
      </c>
    </row>
    <row r="344" spans="1:5" ht="60" x14ac:dyDescent="0.25">
      <c r="A344" s="20"/>
      <c r="B344" s="21" t="s">
        <v>216</v>
      </c>
      <c r="C344" s="40">
        <v>39649.85</v>
      </c>
      <c r="D344" s="7">
        <v>39649.85</v>
      </c>
      <c r="E344" s="7">
        <f t="shared" si="6"/>
        <v>100</v>
      </c>
    </row>
    <row r="345" spans="1:5" ht="105" x14ac:dyDescent="0.25">
      <c r="A345" s="20"/>
      <c r="B345" s="21" t="s">
        <v>333</v>
      </c>
      <c r="C345" s="40">
        <v>18090.7</v>
      </c>
      <c r="D345" s="7">
        <v>18090.7</v>
      </c>
      <c r="E345" s="7">
        <f t="shared" si="6"/>
        <v>100</v>
      </c>
    </row>
    <row r="346" spans="1:5" x14ac:dyDescent="0.25">
      <c r="A346" s="17">
        <v>1003</v>
      </c>
      <c r="B346" s="10" t="s">
        <v>61</v>
      </c>
      <c r="C346" s="1">
        <f>C348+C349+C351+C352+C354+C353</f>
        <v>3906</v>
      </c>
      <c r="D346" s="1">
        <f>D348+D349+D351+D352+D354+D353</f>
        <v>3036.5</v>
      </c>
      <c r="E346" s="7">
        <f t="shared" si="6"/>
        <v>77.739375320020471</v>
      </c>
    </row>
    <row r="347" spans="1:5" ht="45" hidden="1" customHeight="1" x14ac:dyDescent="0.25">
      <c r="A347" s="17"/>
      <c r="B347" s="11" t="s">
        <v>145</v>
      </c>
      <c r="C347" s="7">
        <v>0</v>
      </c>
      <c r="D347" s="7">
        <v>0</v>
      </c>
      <c r="E347" s="7" t="e">
        <f t="shared" si="6"/>
        <v>#DIV/0!</v>
      </c>
    </row>
    <row r="348" spans="1:5" ht="135" x14ac:dyDescent="0.25">
      <c r="A348" s="17"/>
      <c r="B348" s="11" t="s">
        <v>324</v>
      </c>
      <c r="C348" s="7">
        <v>1164</v>
      </c>
      <c r="D348" s="7">
        <v>1164</v>
      </c>
      <c r="E348" s="7">
        <f t="shared" si="6"/>
        <v>100</v>
      </c>
    </row>
    <row r="349" spans="1:5" ht="90" x14ac:dyDescent="0.25">
      <c r="A349" s="17"/>
      <c r="B349" s="41" t="s">
        <v>323</v>
      </c>
      <c r="C349" s="40">
        <v>1521.5</v>
      </c>
      <c r="D349" s="7">
        <v>1521.5</v>
      </c>
      <c r="E349" s="7">
        <f t="shared" si="6"/>
        <v>100</v>
      </c>
    </row>
    <row r="350" spans="1:5" ht="15" hidden="1" customHeight="1" x14ac:dyDescent="0.25">
      <c r="A350" s="17"/>
      <c r="B350" s="41" t="s">
        <v>98</v>
      </c>
      <c r="C350" s="40">
        <v>0</v>
      </c>
      <c r="D350" s="7">
        <v>0</v>
      </c>
      <c r="E350" s="7"/>
    </row>
    <row r="351" spans="1:5" ht="30" x14ac:dyDescent="0.25">
      <c r="A351" s="17"/>
      <c r="B351" s="41" t="s">
        <v>259</v>
      </c>
      <c r="C351" s="40">
        <v>351</v>
      </c>
      <c r="D351" s="7">
        <v>351</v>
      </c>
      <c r="E351" s="7">
        <f t="shared" ref="E351:E385" si="7">D351/C351*100</f>
        <v>100</v>
      </c>
    </row>
    <row r="352" spans="1:5" ht="75" hidden="1" x14ac:dyDescent="0.25">
      <c r="A352" s="17"/>
      <c r="B352" s="41" t="s">
        <v>215</v>
      </c>
      <c r="C352" s="40"/>
      <c r="D352" s="7">
        <v>0</v>
      </c>
      <c r="E352" s="7" t="e">
        <f t="shared" si="7"/>
        <v>#DIV/0!</v>
      </c>
    </row>
    <row r="353" spans="1:5" ht="60" x14ac:dyDescent="0.25">
      <c r="A353" s="17"/>
      <c r="B353" s="41" t="s">
        <v>325</v>
      </c>
      <c r="C353" s="40">
        <v>869.5</v>
      </c>
      <c r="D353" s="7"/>
      <c r="E353" s="7">
        <f t="shared" si="7"/>
        <v>0</v>
      </c>
    </row>
    <row r="354" spans="1:5" ht="90" hidden="1" x14ac:dyDescent="0.25">
      <c r="A354" s="17"/>
      <c r="B354" s="41" t="s">
        <v>260</v>
      </c>
      <c r="C354" s="40">
        <v>0</v>
      </c>
      <c r="D354" s="7">
        <v>0</v>
      </c>
      <c r="E354" s="7" t="e">
        <f t="shared" si="7"/>
        <v>#DIV/0!</v>
      </c>
    </row>
    <row r="355" spans="1:5" ht="17.25" customHeight="1" x14ac:dyDescent="0.25">
      <c r="A355" s="17" t="s">
        <v>62</v>
      </c>
      <c r="B355" s="10" t="s">
        <v>63</v>
      </c>
      <c r="C355" s="1">
        <f>C357+C358+C359+C360+C361+C356</f>
        <v>114912.59999999999</v>
      </c>
      <c r="D355" s="1">
        <f>D357+D358+D359+D360+D361+D356</f>
        <v>113534.69404</v>
      </c>
      <c r="E355" s="7">
        <f t="shared" si="7"/>
        <v>98.800909595640519</v>
      </c>
    </row>
    <row r="356" spans="1:5" ht="45.75" customHeight="1" x14ac:dyDescent="0.25">
      <c r="A356" s="17"/>
      <c r="B356" s="46" t="s">
        <v>366</v>
      </c>
      <c r="C356" s="7">
        <v>22.9</v>
      </c>
      <c r="D356" s="7">
        <v>21.693000000000001</v>
      </c>
      <c r="E356" s="7">
        <f t="shared" si="7"/>
        <v>94.729257641921407</v>
      </c>
    </row>
    <row r="357" spans="1:5" x14ac:dyDescent="0.25">
      <c r="A357" s="17"/>
      <c r="B357" s="41" t="s">
        <v>102</v>
      </c>
      <c r="C357" s="40">
        <v>15112</v>
      </c>
      <c r="D357" s="7">
        <v>15112</v>
      </c>
      <c r="E357" s="7">
        <f t="shared" si="7"/>
        <v>100</v>
      </c>
    </row>
    <row r="358" spans="1:5" x14ac:dyDescent="0.25">
      <c r="A358" s="20"/>
      <c r="B358" s="41" t="s">
        <v>103</v>
      </c>
      <c r="C358" s="40">
        <v>19885</v>
      </c>
      <c r="D358" s="7">
        <v>19885</v>
      </c>
      <c r="E358" s="7">
        <f t="shared" si="7"/>
        <v>100</v>
      </c>
    </row>
    <row r="359" spans="1:5" x14ac:dyDescent="0.25">
      <c r="A359" s="20"/>
      <c r="B359" s="41" t="s">
        <v>104</v>
      </c>
      <c r="C359" s="40">
        <v>32142.1</v>
      </c>
      <c r="D359" s="7">
        <v>32142.1</v>
      </c>
      <c r="E359" s="7">
        <f t="shared" si="7"/>
        <v>100</v>
      </c>
    </row>
    <row r="360" spans="1:5" x14ac:dyDescent="0.25">
      <c r="A360" s="20"/>
      <c r="B360" s="41" t="s">
        <v>243</v>
      </c>
      <c r="C360" s="40">
        <v>908.9</v>
      </c>
      <c r="D360" s="7">
        <v>896.51907000000006</v>
      </c>
      <c r="E360" s="7">
        <f t="shared" si="7"/>
        <v>98.637811640444511</v>
      </c>
    </row>
    <row r="361" spans="1:5" ht="48" customHeight="1" x14ac:dyDescent="0.25">
      <c r="A361" s="20"/>
      <c r="B361" s="42" t="s">
        <v>218</v>
      </c>
      <c r="C361" s="40">
        <v>46841.7</v>
      </c>
      <c r="D361" s="7">
        <v>45477.381970000002</v>
      </c>
      <c r="E361" s="7">
        <f t="shared" si="7"/>
        <v>97.087385748168842</v>
      </c>
    </row>
    <row r="362" spans="1:5" ht="17.25" hidden="1" customHeight="1" x14ac:dyDescent="0.25">
      <c r="A362" s="17" t="s">
        <v>64</v>
      </c>
      <c r="B362" s="10" t="s">
        <v>65</v>
      </c>
      <c r="C362" s="1">
        <f>C363+C364+C366+C365</f>
        <v>0</v>
      </c>
      <c r="D362" s="1">
        <f>D363+D364+D366+D365</f>
        <v>0</v>
      </c>
      <c r="E362" s="7" t="e">
        <f t="shared" si="7"/>
        <v>#DIV/0!</v>
      </c>
    </row>
    <row r="363" spans="1:5" ht="105" hidden="1" customHeight="1" x14ac:dyDescent="0.25">
      <c r="A363" s="17"/>
      <c r="B363" s="11" t="s">
        <v>146</v>
      </c>
      <c r="C363" s="7">
        <v>0</v>
      </c>
      <c r="D363" s="7">
        <v>0</v>
      </c>
      <c r="E363" s="7" t="e">
        <f t="shared" si="7"/>
        <v>#DIV/0!</v>
      </c>
    </row>
    <row r="364" spans="1:5" ht="68.25" hidden="1" customHeight="1" x14ac:dyDescent="0.25">
      <c r="A364" s="17"/>
      <c r="B364" s="2" t="s">
        <v>261</v>
      </c>
      <c r="C364" s="7">
        <v>0</v>
      </c>
      <c r="D364" s="7">
        <v>0</v>
      </c>
      <c r="E364" s="7" t="e">
        <f t="shared" si="7"/>
        <v>#DIV/0!</v>
      </c>
    </row>
    <row r="365" spans="1:5" ht="45" hidden="1" x14ac:dyDescent="0.25">
      <c r="A365" s="17"/>
      <c r="B365" s="11" t="s">
        <v>262</v>
      </c>
      <c r="C365" s="7">
        <v>0</v>
      </c>
      <c r="D365" s="7">
        <v>0</v>
      </c>
      <c r="E365" s="7" t="e">
        <f t="shared" si="7"/>
        <v>#DIV/0!</v>
      </c>
    </row>
    <row r="366" spans="1:5" ht="30" hidden="1" customHeight="1" x14ac:dyDescent="0.25">
      <c r="A366" s="17"/>
      <c r="B366" s="41" t="s">
        <v>263</v>
      </c>
      <c r="C366" s="40">
        <v>0</v>
      </c>
      <c r="D366" s="7">
        <v>0</v>
      </c>
      <c r="E366" s="7" t="e">
        <f t="shared" si="7"/>
        <v>#DIV/0!</v>
      </c>
    </row>
    <row r="367" spans="1:5" ht="14.25" customHeight="1" x14ac:dyDescent="0.25">
      <c r="A367" s="17" t="s">
        <v>66</v>
      </c>
      <c r="B367" s="10" t="s">
        <v>67</v>
      </c>
      <c r="C367" s="1">
        <f>C368+C369+C370+C371+C372+C374+C373</f>
        <v>744</v>
      </c>
      <c r="D367" s="1">
        <f>D368+D369+D370+D371+D372+D374+D373</f>
        <v>744</v>
      </c>
      <c r="E367" s="7">
        <f t="shared" si="7"/>
        <v>100</v>
      </c>
    </row>
    <row r="368" spans="1:5" ht="60" hidden="1" x14ac:dyDescent="0.25">
      <c r="A368" s="17"/>
      <c r="B368" s="11" t="s">
        <v>264</v>
      </c>
      <c r="C368" s="7">
        <v>0</v>
      </c>
      <c r="D368" s="7">
        <v>0</v>
      </c>
      <c r="E368" s="7" t="e">
        <f t="shared" si="7"/>
        <v>#DIV/0!</v>
      </c>
    </row>
    <row r="369" spans="1:5" ht="105" hidden="1" customHeight="1" x14ac:dyDescent="0.25">
      <c r="A369" s="17"/>
      <c r="B369" s="11" t="s">
        <v>290</v>
      </c>
      <c r="C369" s="7">
        <v>0</v>
      </c>
      <c r="D369" s="7">
        <v>0</v>
      </c>
      <c r="E369" s="7" t="e">
        <f t="shared" si="7"/>
        <v>#DIV/0!</v>
      </c>
    </row>
    <row r="370" spans="1:5" ht="120" hidden="1" customHeight="1" x14ac:dyDescent="0.25">
      <c r="A370" s="17"/>
      <c r="B370" s="11" t="s">
        <v>292</v>
      </c>
      <c r="C370" s="7">
        <v>0</v>
      </c>
      <c r="D370" s="7">
        <v>0</v>
      </c>
      <c r="E370" s="7" t="e">
        <f t="shared" si="7"/>
        <v>#DIV/0!</v>
      </c>
    </row>
    <row r="371" spans="1:5" ht="150" hidden="1" x14ac:dyDescent="0.25">
      <c r="A371" s="17"/>
      <c r="B371" s="11" t="s">
        <v>265</v>
      </c>
      <c r="C371" s="7">
        <v>0</v>
      </c>
      <c r="D371" s="7">
        <v>0</v>
      </c>
      <c r="E371" s="7" t="e">
        <f t="shared" si="7"/>
        <v>#DIV/0!</v>
      </c>
    </row>
    <row r="372" spans="1:5" ht="120" hidden="1" x14ac:dyDescent="0.25">
      <c r="A372" s="17"/>
      <c r="B372" s="11" t="s">
        <v>266</v>
      </c>
      <c r="C372" s="7">
        <v>0</v>
      </c>
      <c r="D372" s="7">
        <v>0</v>
      </c>
      <c r="E372" s="7" t="e">
        <f t="shared" si="7"/>
        <v>#DIV/0!</v>
      </c>
    </row>
    <row r="373" spans="1:5" ht="60" x14ac:dyDescent="0.25">
      <c r="A373" s="17"/>
      <c r="B373" s="11" t="s">
        <v>326</v>
      </c>
      <c r="C373" s="7">
        <v>734</v>
      </c>
      <c r="D373" s="7">
        <v>734</v>
      </c>
      <c r="E373" s="7">
        <f t="shared" si="7"/>
        <v>100</v>
      </c>
    </row>
    <row r="374" spans="1:5" ht="60" x14ac:dyDescent="0.25">
      <c r="A374" s="17"/>
      <c r="B374" s="11" t="s">
        <v>272</v>
      </c>
      <c r="C374" s="7">
        <v>10</v>
      </c>
      <c r="D374" s="7">
        <v>10</v>
      </c>
      <c r="E374" s="7">
        <f t="shared" si="7"/>
        <v>100</v>
      </c>
    </row>
    <row r="375" spans="1:5" ht="16.5" customHeight="1" x14ac:dyDescent="0.25">
      <c r="A375" s="17" t="s">
        <v>68</v>
      </c>
      <c r="B375" s="10" t="s">
        <v>69</v>
      </c>
      <c r="C375" s="1">
        <f>C376</f>
        <v>0</v>
      </c>
      <c r="D375" s="1">
        <f>D376</f>
        <v>0</v>
      </c>
      <c r="E375" s="7" t="e">
        <f t="shared" si="7"/>
        <v>#DIV/0!</v>
      </c>
    </row>
    <row r="376" spans="1:5" ht="15" hidden="1" customHeight="1" x14ac:dyDescent="0.25">
      <c r="A376" s="20" t="s">
        <v>70</v>
      </c>
      <c r="B376" s="11" t="s">
        <v>267</v>
      </c>
      <c r="C376" s="7"/>
      <c r="D376" s="7">
        <v>0</v>
      </c>
      <c r="E376" s="7" t="e">
        <f t="shared" si="7"/>
        <v>#DIV/0!</v>
      </c>
    </row>
    <row r="377" spans="1:5" ht="17.25" customHeight="1" x14ac:dyDescent="0.25">
      <c r="A377" s="17" t="s">
        <v>71</v>
      </c>
      <c r="B377" s="10" t="s">
        <v>72</v>
      </c>
      <c r="C377" s="1">
        <f>C378+C379</f>
        <v>197035.535</v>
      </c>
      <c r="D377" s="1">
        <f>D378+D379</f>
        <v>197000.00493</v>
      </c>
      <c r="E377" s="7">
        <f t="shared" si="7"/>
        <v>99.981967684154029</v>
      </c>
    </row>
    <row r="378" spans="1:5" ht="30" customHeight="1" x14ac:dyDescent="0.25">
      <c r="A378" s="20" t="s">
        <v>73</v>
      </c>
      <c r="B378" s="10" t="s">
        <v>268</v>
      </c>
      <c r="C378" s="1">
        <v>84684</v>
      </c>
      <c r="D378" s="1">
        <v>84684</v>
      </c>
      <c r="E378" s="1">
        <f t="shared" si="7"/>
        <v>100</v>
      </c>
    </row>
    <row r="379" spans="1:5" ht="28.5" customHeight="1" x14ac:dyDescent="0.25">
      <c r="A379" s="20" t="s">
        <v>149</v>
      </c>
      <c r="B379" s="10" t="s">
        <v>163</v>
      </c>
      <c r="C379" s="1">
        <f>C380+C381+C382+C384+C385+C383</f>
        <v>112351.535</v>
      </c>
      <c r="D379" s="1">
        <f>D380+D381+D382+D384+D385+D383</f>
        <v>112316.00493000001</v>
      </c>
      <c r="E379" s="1">
        <f t="shared" si="7"/>
        <v>99.968375981689974</v>
      </c>
    </row>
    <row r="380" spans="1:5" ht="102.75" customHeight="1" x14ac:dyDescent="0.25">
      <c r="A380" s="20"/>
      <c r="B380" s="11" t="s">
        <v>315</v>
      </c>
      <c r="C380" s="7">
        <v>1177.55</v>
      </c>
      <c r="D380" s="7">
        <v>1143.98793</v>
      </c>
      <c r="E380" s="7">
        <f t="shared" si="7"/>
        <v>97.149839072650849</v>
      </c>
    </row>
    <row r="381" spans="1:5" ht="75" x14ac:dyDescent="0.25">
      <c r="A381" s="20"/>
      <c r="B381" s="11" t="s">
        <v>215</v>
      </c>
      <c r="C381" s="7">
        <v>91810.15</v>
      </c>
      <c r="D381" s="7">
        <v>91808.182000000001</v>
      </c>
      <c r="E381" s="7">
        <f t="shared" si="7"/>
        <v>99.997856446155481</v>
      </c>
    </row>
    <row r="382" spans="1:5" ht="47.25" customHeight="1" x14ac:dyDescent="0.25">
      <c r="A382" s="20"/>
      <c r="B382" s="11" t="s">
        <v>327</v>
      </c>
      <c r="C382" s="7">
        <v>11883.272999999999</v>
      </c>
      <c r="D382" s="7">
        <v>11883.272999999999</v>
      </c>
      <c r="E382" s="7">
        <f t="shared" si="7"/>
        <v>100</v>
      </c>
    </row>
    <row r="383" spans="1:5" ht="64.5" customHeight="1" x14ac:dyDescent="0.25">
      <c r="A383" s="20"/>
      <c r="B383" s="11" t="s">
        <v>314</v>
      </c>
      <c r="C383" s="7">
        <v>7480.5619999999999</v>
      </c>
      <c r="D383" s="7">
        <v>7480.5619999999999</v>
      </c>
      <c r="E383" s="7">
        <f t="shared" si="7"/>
        <v>100</v>
      </c>
    </row>
    <row r="384" spans="1:5" ht="90" hidden="1" customHeight="1" x14ac:dyDescent="0.25">
      <c r="A384" s="20"/>
      <c r="B384" s="11" t="s">
        <v>279</v>
      </c>
      <c r="C384" s="7">
        <v>0</v>
      </c>
      <c r="D384" s="7">
        <v>0</v>
      </c>
      <c r="E384" s="7" t="e">
        <f t="shared" si="7"/>
        <v>#DIV/0!</v>
      </c>
    </row>
    <row r="385" spans="1:5" ht="30" hidden="1" customHeight="1" x14ac:dyDescent="0.25">
      <c r="A385" s="20"/>
      <c r="B385" s="11" t="s">
        <v>289</v>
      </c>
      <c r="C385" s="7">
        <v>0</v>
      </c>
      <c r="D385" s="7">
        <v>0</v>
      </c>
      <c r="E385" s="7" t="e">
        <f t="shared" si="7"/>
        <v>#DIV/0!</v>
      </c>
    </row>
    <row r="386" spans="1:5" ht="18" customHeight="1" x14ac:dyDescent="0.25">
      <c r="A386" s="19"/>
      <c r="B386" s="13" t="s">
        <v>74</v>
      </c>
      <c r="C386" s="67">
        <f>C130-C131</f>
        <v>-31182.820830000564</v>
      </c>
      <c r="D386" s="67">
        <f>D130-D131</f>
        <v>26781.287164000329</v>
      </c>
      <c r="E386" s="68"/>
    </row>
    <row r="387" spans="1:5" x14ac:dyDescent="0.25">
      <c r="C387" s="80"/>
      <c r="D387" s="81"/>
    </row>
    <row r="388" spans="1:5" x14ac:dyDescent="0.25">
      <c r="C388" s="69"/>
      <c r="D388" s="82"/>
    </row>
    <row r="389" spans="1:5" x14ac:dyDescent="0.25">
      <c r="C389" s="83">
        <f>C105+C53+C24+C23</f>
        <v>584279.45000000007</v>
      </c>
      <c r="D389" s="83">
        <f>D105+D53+D24+D23</f>
        <v>581826.35</v>
      </c>
    </row>
    <row r="393" spans="1:5" x14ac:dyDescent="0.25">
      <c r="C393" s="69"/>
    </row>
    <row r="394" spans="1:5" x14ac:dyDescent="0.25">
      <c r="C394" s="39"/>
      <c r="D394" s="84"/>
    </row>
  </sheetData>
  <autoFilter ref="A1:E38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3"/>
  <sheetViews>
    <sheetView zoomScale="80" zoomScaleNormal="80" workbookViewId="0">
      <pane ySplit="3" topLeftCell="A366" activePane="bottomLeft" state="frozen"/>
      <selection activeCell="B1" sqref="B1"/>
      <selection pane="bottomLeft" activeCell="D398" sqref="D39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7" ht="18.75" x14ac:dyDescent="0.3">
      <c r="A1" s="47"/>
      <c r="B1" s="102" t="s">
        <v>390</v>
      </c>
      <c r="C1" s="103"/>
      <c r="D1" s="103"/>
      <c r="E1" s="103"/>
    </row>
    <row r="2" spans="1:7" x14ac:dyDescent="0.25">
      <c r="A2" s="37"/>
      <c r="B2" s="45"/>
      <c r="C2" s="75"/>
      <c r="D2" s="104" t="s">
        <v>351</v>
      </c>
      <c r="E2" s="104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237302.00000000003</v>
      </c>
      <c r="D4" s="29">
        <f>SUM(D5+D6+D7+D12+D13+D14)</f>
        <v>14728.099999999999</v>
      </c>
      <c r="E4" s="7">
        <f t="shared" ref="E4:E22" si="0">SUM(D4/C4*100)</f>
        <v>6.2064795071259393</v>
      </c>
      <c r="F4" s="94"/>
      <c r="G4" s="95"/>
    </row>
    <row r="5" spans="1:7" ht="16.5" customHeight="1" x14ac:dyDescent="0.25">
      <c r="A5" s="15"/>
      <c r="B5" s="30" t="s">
        <v>336</v>
      </c>
      <c r="C5" s="31">
        <v>189029.5</v>
      </c>
      <c r="D5" s="51">
        <v>10878.842000000001</v>
      </c>
      <c r="E5" s="7">
        <f t="shared" si="0"/>
        <v>5.7551027749636958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226.13399999999999</v>
      </c>
      <c r="E6" s="7">
        <f t="shared" si="0"/>
        <v>7.4430254756105585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23416.7</v>
      </c>
      <c r="D7" s="32">
        <f>SUM(D8:D11)</f>
        <v>2754.9839999999995</v>
      </c>
      <c r="E7" s="7">
        <f t="shared" si="0"/>
        <v>11.765039480370843</v>
      </c>
      <c r="F7" s="94"/>
      <c r="G7" s="95"/>
    </row>
    <row r="8" spans="1:7" ht="34.15" customHeight="1" x14ac:dyDescent="0.25">
      <c r="A8" s="15"/>
      <c r="B8" s="33" t="s">
        <v>338</v>
      </c>
      <c r="C8" s="34">
        <v>15366.5</v>
      </c>
      <c r="D8" s="52">
        <v>641.68899999999996</v>
      </c>
      <c r="E8" s="7">
        <f t="shared" si="0"/>
        <v>4.1758956170891226</v>
      </c>
      <c r="F8" s="94"/>
      <c r="G8" s="95"/>
    </row>
    <row r="9" spans="1:7" ht="33" customHeight="1" x14ac:dyDescent="0.25">
      <c r="A9" s="15"/>
      <c r="B9" s="33" t="s">
        <v>339</v>
      </c>
      <c r="C9" s="34">
        <v>4228.7</v>
      </c>
      <c r="D9" s="52">
        <v>2037.9369999999999</v>
      </c>
      <c r="E9" s="7">
        <f t="shared" si="0"/>
        <v>48.192990753659515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3565.2</v>
      </c>
      <c r="D10" s="52">
        <v>50.392000000000003</v>
      </c>
      <c r="E10" s="7">
        <f t="shared" si="0"/>
        <v>1.4134410411758109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256.3</v>
      </c>
      <c r="D11" s="52">
        <v>24.966000000000001</v>
      </c>
      <c r="E11" s="7">
        <f t="shared" si="0"/>
        <v>9.7409285992976979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15302.6</v>
      </c>
      <c r="D12" s="51">
        <v>525.82299999999998</v>
      </c>
      <c r="E12" s="7">
        <f t="shared" si="0"/>
        <v>3.436167710062342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342.31700000000001</v>
      </c>
      <c r="E13" s="7">
        <f t="shared" si="0"/>
        <v>5.2542900997697624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45734.7</v>
      </c>
      <c r="D15" s="22">
        <f>SUM(D16+D17+D18+D19+D20+D21)</f>
        <v>471.78100000000006</v>
      </c>
      <c r="E15" s="7">
        <f t="shared" si="0"/>
        <v>1.0315602813618545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8896.5</v>
      </c>
      <c r="D16" s="57">
        <v>309.20100000000002</v>
      </c>
      <c r="E16" s="7">
        <f t="shared" si="0"/>
        <v>3.4755353228797845</v>
      </c>
      <c r="F16" s="94"/>
      <c r="G16" s="95"/>
    </row>
    <row r="17" spans="1:7" ht="33.6" customHeight="1" x14ac:dyDescent="0.25">
      <c r="A17" s="15"/>
      <c r="B17" s="56" t="s">
        <v>345</v>
      </c>
      <c r="C17" s="23">
        <v>429</v>
      </c>
      <c r="D17" s="57">
        <v>0.13600000000000001</v>
      </c>
      <c r="E17" s="7">
        <f t="shared" si="0"/>
        <v>3.1701631701631705E-2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99.965000000000003</v>
      </c>
      <c r="E18" s="7">
        <f t="shared" si="0"/>
        <v>0.28059011920834659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420</v>
      </c>
      <c r="D19" s="57">
        <v>49.718000000000004</v>
      </c>
      <c r="E19" s="7">
        <f t="shared" si="0"/>
        <v>11.837619047619048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109.7</v>
      </c>
      <c r="D20" s="57">
        <v>12.760999999999999</v>
      </c>
      <c r="E20" s="7">
        <f t="shared" si="0"/>
        <v>11.632634457611667</v>
      </c>
      <c r="F20" s="94"/>
      <c r="G20" s="95"/>
    </row>
    <row r="21" spans="1:7" ht="18" customHeight="1" x14ac:dyDescent="0.25">
      <c r="A21" s="15"/>
      <c r="B21" s="58" t="s">
        <v>348</v>
      </c>
      <c r="C21" s="23">
        <v>252.8</v>
      </c>
      <c r="D21" s="57">
        <v>0</v>
      </c>
      <c r="E21" s="7">
        <f t="shared" si="0"/>
        <v>0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283036.7</v>
      </c>
      <c r="D22" s="25">
        <f>SUM(D4+D15)</f>
        <v>15199.880999999999</v>
      </c>
      <c r="E22" s="7">
        <f t="shared" si="0"/>
        <v>5.3702862561639533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14933.8</v>
      </c>
      <c r="E23" s="57">
        <f t="shared" ref="E23:E86" si="1">D23/C23*100</f>
        <v>8.3350216806115771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808342.54292999976</v>
      </c>
      <c r="D25" s="1">
        <f>D26+D27+D31+D32+D35+D36+D37+D38+D39+D40+D41+D52+D33+D42+D43+D44+D45+D46+D47+D48+D49+D50+D51</f>
        <v>72890.600000000006</v>
      </c>
      <c r="E25" s="7">
        <f t="shared" si="1"/>
        <v>9.0172910775911159</v>
      </c>
      <c r="F25" s="94"/>
      <c r="G25" s="95"/>
    </row>
    <row r="26" spans="1:7" ht="87" customHeight="1" x14ac:dyDescent="0.25">
      <c r="A26" s="15"/>
      <c r="B26" s="6" t="s">
        <v>194</v>
      </c>
      <c r="C26" s="7">
        <v>225.2</v>
      </c>
      <c r="D26" s="7"/>
      <c r="E26" s="7">
        <f t="shared" si="1"/>
        <v>0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/>
      <c r="E27" s="7">
        <f t="shared" si="1"/>
        <v>0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/>
      <c r="E36" s="7">
        <f t="shared" si="1"/>
        <v>0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16516.2</v>
      </c>
      <c r="D37" s="7"/>
      <c r="E37" s="7">
        <f t="shared" si="1"/>
        <v>0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/>
      <c r="E49" s="7">
        <f t="shared" si="1"/>
        <v>0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/>
      <c r="E50" s="7">
        <f t="shared" si="1"/>
        <v>0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17.25" customHeight="1" x14ac:dyDescent="0.25">
      <c r="A52" s="15"/>
      <c r="B52" s="5" t="s">
        <v>3</v>
      </c>
      <c r="C52" s="1">
        <f>C53+C54+C55+C62+C63+C66+C67+C68+C69+C70+C71+C72+C75+C73+C74+C76+C77+C78+C79</f>
        <v>517012.19999999995</v>
      </c>
      <c r="D52" s="1">
        <f>D53+D54+D55+D62+D63+D66+D67+D68+D69+D70+D71+D72+D75+D73+D74+D76+D77+D78+D79</f>
        <v>72890.600000000006</v>
      </c>
      <c r="E52" s="7">
        <f t="shared" si="1"/>
        <v>14.098429398764672</v>
      </c>
      <c r="F52" s="94"/>
      <c r="G52" s="95"/>
    </row>
    <row r="53" spans="1:7" ht="75" x14ac:dyDescent="0.25">
      <c r="A53" s="15"/>
      <c r="B53" s="6" t="s">
        <v>201</v>
      </c>
      <c r="C53" s="7">
        <v>397845.6</v>
      </c>
      <c r="D53" s="7">
        <v>32198.799999999999</v>
      </c>
      <c r="E53" s="7">
        <f t="shared" si="1"/>
        <v>8.0932904624306516</v>
      </c>
      <c r="F53" s="94"/>
      <c r="G53" s="95"/>
    </row>
    <row r="54" spans="1:7" ht="120" x14ac:dyDescent="0.25">
      <c r="A54" s="15"/>
      <c r="B54" s="6" t="s">
        <v>281</v>
      </c>
      <c r="C54" s="7">
        <v>83993.600000000006</v>
      </c>
      <c r="D54" s="7">
        <v>40691.800000000003</v>
      </c>
      <c r="E54" s="7">
        <f t="shared" si="1"/>
        <v>48.44631019506248</v>
      </c>
      <c r="F54" s="94"/>
      <c r="G54" s="95"/>
    </row>
    <row r="55" spans="1:7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94"/>
      <c r="G55" s="95"/>
    </row>
    <row r="56" spans="1:7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05" x14ac:dyDescent="0.25">
      <c r="A73" s="15"/>
      <c r="B73" s="6" t="s">
        <v>398</v>
      </c>
      <c r="C73" s="7">
        <v>24599.599999999999</v>
      </c>
      <c r="D73" s="7"/>
      <c r="E73" s="7">
        <f t="shared" si="1"/>
        <v>0</v>
      </c>
      <c r="F73" s="94"/>
      <c r="G73" s="95"/>
    </row>
    <row r="74" spans="1:7" ht="99.75" customHeight="1" x14ac:dyDescent="0.25">
      <c r="A74" s="15"/>
      <c r="B74" s="6" t="s">
        <v>399</v>
      </c>
      <c r="C74" s="7">
        <v>5773.4</v>
      </c>
      <c r="D74" s="57"/>
      <c r="E74" s="7">
        <f t="shared" si="1"/>
        <v>0</v>
      </c>
      <c r="F74" s="94"/>
      <c r="G74" s="95"/>
    </row>
    <row r="75" spans="1:7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94"/>
      <c r="G75" s="95"/>
    </row>
    <row r="76" spans="1:7" ht="138" customHeight="1" x14ac:dyDescent="0.25">
      <c r="A76" s="15"/>
      <c r="B76" s="6" t="s">
        <v>401</v>
      </c>
      <c r="C76" s="7">
        <v>700</v>
      </c>
      <c r="D76" s="7"/>
      <c r="E76" s="7">
        <f t="shared" si="1"/>
        <v>0</v>
      </c>
      <c r="F76" s="94"/>
      <c r="G76" s="95"/>
    </row>
    <row r="77" spans="1:7" ht="90" x14ac:dyDescent="0.25">
      <c r="A77" s="15"/>
      <c r="B77" s="6" t="s">
        <v>402</v>
      </c>
      <c r="C77" s="7">
        <v>2000</v>
      </c>
      <c r="D77" s="7"/>
      <c r="E77" s="7">
        <f t="shared" si="1"/>
        <v>0</v>
      </c>
      <c r="F77" s="94"/>
      <c r="G77" s="95"/>
    </row>
    <row r="78" spans="1:7" ht="105" x14ac:dyDescent="0.25">
      <c r="A78" s="15"/>
      <c r="B78" s="6" t="s">
        <v>403</v>
      </c>
      <c r="C78" s="7">
        <v>100</v>
      </c>
      <c r="D78" s="7"/>
      <c r="E78" s="7">
        <f t="shared" si="1"/>
        <v>0</v>
      </c>
      <c r="F78" s="94"/>
      <c r="G78" s="95"/>
    </row>
    <row r="79" spans="1:7" ht="63" customHeight="1" x14ac:dyDescent="0.25">
      <c r="A79" s="15"/>
      <c r="B79" s="72" t="s">
        <v>391</v>
      </c>
      <c r="C79" s="73">
        <v>2000</v>
      </c>
      <c r="D79" s="7"/>
      <c r="E79" s="7">
        <f t="shared" si="1"/>
        <v>0</v>
      </c>
      <c r="F79" s="94"/>
      <c r="G79" s="95"/>
    </row>
    <row r="80" spans="1:7" ht="15.75" customHeight="1" x14ac:dyDescent="0.25">
      <c r="A80" s="15"/>
      <c r="B80" s="26" t="s">
        <v>4</v>
      </c>
      <c r="C80" s="1">
        <f>C81+C82+C104</f>
        <v>965067.53035000002</v>
      </c>
      <c r="D80" s="1">
        <f>D81+D82+D104</f>
        <v>78503.729419999989</v>
      </c>
      <c r="E80" s="7">
        <f t="shared" si="1"/>
        <v>8.1345322426845215</v>
      </c>
      <c r="F80" s="94"/>
      <c r="G80" s="95"/>
    </row>
    <row r="81" spans="1:7" ht="45" customHeight="1" x14ac:dyDescent="0.25">
      <c r="A81" s="15"/>
      <c r="B81" s="6" t="s">
        <v>80</v>
      </c>
      <c r="C81" s="7">
        <v>3078.9467500000001</v>
      </c>
      <c r="D81" s="7">
        <v>769.7</v>
      </c>
      <c r="E81" s="7">
        <f t="shared" si="1"/>
        <v>24.998808439931612</v>
      </c>
      <c r="F81" s="94"/>
      <c r="G81" s="95"/>
    </row>
    <row r="82" spans="1:7" ht="47.25" customHeight="1" x14ac:dyDescent="0.25">
      <c r="A82" s="15"/>
      <c r="B82" s="8" t="s">
        <v>93</v>
      </c>
      <c r="C82" s="1">
        <f>C83+C84+C85+C86+C87+C88+C89+C90+C91+C92+C97+C98+C99+C102+C103+C101</f>
        <v>881236.48360000004</v>
      </c>
      <c r="D82" s="1">
        <f>D83+D84+D85+D86+D87+D88+D89+D90+D91+D92+D97+D98+D99+D102+D103</f>
        <v>71003.329419999995</v>
      </c>
      <c r="E82" s="7">
        <f t="shared" si="1"/>
        <v>8.0572389751658235</v>
      </c>
      <c r="F82" s="94"/>
      <c r="G82" s="95"/>
    </row>
    <row r="83" spans="1:7" ht="45" customHeight="1" x14ac:dyDescent="0.25">
      <c r="A83" s="15"/>
      <c r="B83" s="6" t="s">
        <v>133</v>
      </c>
      <c r="C83" s="7">
        <v>433752.3</v>
      </c>
      <c r="D83" s="7">
        <v>39213.699999999997</v>
      </c>
      <c r="E83" s="7">
        <f t="shared" si="1"/>
        <v>9.040574539892928</v>
      </c>
      <c r="F83" s="94"/>
      <c r="G83" s="80">
        <f>C83+C84+C85+C86+C87+C89+C90+C91+C92+C97+C99+C102+C105</f>
        <v>917875.32359999989</v>
      </c>
    </row>
    <row r="84" spans="1:7" ht="45.75" customHeight="1" x14ac:dyDescent="0.25">
      <c r="A84" s="15"/>
      <c r="B84" s="6" t="s">
        <v>132</v>
      </c>
      <c r="C84" s="7">
        <v>193299.3</v>
      </c>
      <c r="D84" s="7">
        <v>15003</v>
      </c>
      <c r="E84" s="7">
        <f t="shared" si="1"/>
        <v>7.7615387122457244</v>
      </c>
      <c r="F84" s="94"/>
      <c r="G84" s="95"/>
    </row>
    <row r="85" spans="1:7" ht="45" x14ac:dyDescent="0.25">
      <c r="A85" s="15"/>
      <c r="B85" s="6" t="s">
        <v>81</v>
      </c>
      <c r="C85" s="7">
        <v>1590</v>
      </c>
      <c r="D85" s="7">
        <v>132.5</v>
      </c>
      <c r="E85" s="7">
        <f t="shared" si="1"/>
        <v>8.3333333333333321</v>
      </c>
      <c r="F85" s="94"/>
      <c r="G85" s="95"/>
    </row>
    <row r="86" spans="1:7" ht="104.25" customHeight="1" x14ac:dyDescent="0.25">
      <c r="A86" s="15"/>
      <c r="B86" s="6" t="s">
        <v>108</v>
      </c>
      <c r="C86" s="7">
        <v>15328.2</v>
      </c>
      <c r="D86" s="7">
        <v>1455.3</v>
      </c>
      <c r="E86" s="7">
        <f t="shared" si="1"/>
        <v>9.4942654714839314</v>
      </c>
      <c r="F86" s="94"/>
      <c r="G86" s="95"/>
    </row>
    <row r="87" spans="1:7" ht="45" customHeight="1" x14ac:dyDescent="0.25">
      <c r="A87" s="15"/>
      <c r="B87" s="6" t="s">
        <v>130</v>
      </c>
      <c r="C87" s="7">
        <v>19000.2</v>
      </c>
      <c r="D87" s="7">
        <v>1900.5</v>
      </c>
      <c r="E87" s="7">
        <f t="shared" ref="E87:E126" si="2">D87/C87*100</f>
        <v>10.002526289196956</v>
      </c>
      <c r="F87" s="94"/>
      <c r="G87" s="95"/>
    </row>
    <row r="88" spans="1:7" ht="43.5" customHeight="1" x14ac:dyDescent="0.25">
      <c r="A88" s="15"/>
      <c r="B88" s="6" t="s">
        <v>82</v>
      </c>
      <c r="C88" s="7">
        <v>43127.3</v>
      </c>
      <c r="D88" s="7">
        <v>3569.3</v>
      </c>
      <c r="E88" s="7">
        <f t="shared" si="2"/>
        <v>8.2761962840242713</v>
      </c>
      <c r="F88" s="94"/>
      <c r="G88" s="95"/>
    </row>
    <row r="89" spans="1:7" ht="29.25" customHeight="1" x14ac:dyDescent="0.25">
      <c r="A89" s="15"/>
      <c r="B89" s="6" t="s">
        <v>83</v>
      </c>
      <c r="C89" s="7">
        <v>120512.3</v>
      </c>
      <c r="D89" s="7">
        <v>9700.7000000000007</v>
      </c>
      <c r="E89" s="7">
        <f t="shared" si="2"/>
        <v>8.049551788489639</v>
      </c>
      <c r="F89" s="94"/>
      <c r="G89" s="95"/>
    </row>
    <row r="90" spans="1:7" ht="46.5" customHeight="1" x14ac:dyDescent="0.25">
      <c r="A90" s="15"/>
      <c r="B90" s="6" t="s">
        <v>84</v>
      </c>
      <c r="C90" s="7">
        <v>7.38</v>
      </c>
      <c r="D90" s="7">
        <v>0</v>
      </c>
      <c r="E90" s="7">
        <f t="shared" si="2"/>
        <v>0</v>
      </c>
      <c r="F90" s="94"/>
      <c r="G90" s="95"/>
    </row>
    <row r="91" spans="1:7" ht="76.5" customHeight="1" x14ac:dyDescent="0.25">
      <c r="A91" s="15"/>
      <c r="B91" s="6" t="s">
        <v>85</v>
      </c>
      <c r="C91" s="7">
        <v>128.6</v>
      </c>
      <c r="D91" s="7">
        <v>0</v>
      </c>
      <c r="E91" s="7">
        <f t="shared" si="2"/>
        <v>0</v>
      </c>
      <c r="F91" s="94"/>
      <c r="G91" s="95"/>
    </row>
    <row r="92" spans="1:7" ht="60.75" customHeight="1" x14ac:dyDescent="0.25">
      <c r="A92" s="15"/>
      <c r="B92" s="6" t="s">
        <v>86</v>
      </c>
      <c r="C92" s="7">
        <v>407.9436</v>
      </c>
      <c r="D92" s="7">
        <v>28.329419999999999</v>
      </c>
      <c r="E92" s="7">
        <f t="shared" si="2"/>
        <v>6.9444452615508609</v>
      </c>
      <c r="F92" s="94"/>
      <c r="G92" s="95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94"/>
      <c r="G93" s="95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94"/>
      <c r="G94" s="95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customHeight="1" x14ac:dyDescent="0.25">
      <c r="A97" s="15"/>
      <c r="B97" s="6" t="s">
        <v>88</v>
      </c>
      <c r="C97" s="7">
        <v>52599.8</v>
      </c>
      <c r="D97" s="7">
        <v>0</v>
      </c>
      <c r="E97" s="7">
        <f t="shared" si="2"/>
        <v>0</v>
      </c>
      <c r="F97" s="94"/>
      <c r="G97" s="94"/>
    </row>
    <row r="98" spans="1:7" ht="76.5" customHeight="1" x14ac:dyDescent="0.25">
      <c r="A98" s="15"/>
      <c r="B98" s="6" t="s">
        <v>116</v>
      </c>
      <c r="C98" s="7">
        <v>161.80000000000001</v>
      </c>
      <c r="D98" s="7">
        <v>0</v>
      </c>
      <c r="E98" s="7">
        <f t="shared" si="2"/>
        <v>0</v>
      </c>
      <c r="F98" s="94"/>
      <c r="G98" s="95"/>
    </row>
    <row r="99" spans="1:7" ht="48.75" customHeight="1" x14ac:dyDescent="0.25">
      <c r="A99" s="15"/>
      <c r="B99" s="6" t="s">
        <v>173</v>
      </c>
      <c r="C99" s="7">
        <v>497.2</v>
      </c>
      <c r="D99" s="7">
        <v>0</v>
      </c>
      <c r="E99" s="7">
        <f t="shared" si="2"/>
        <v>0</v>
      </c>
      <c r="F99" s="94"/>
      <c r="G99" s="95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94"/>
      <c r="G100" s="95"/>
    </row>
    <row r="101" spans="1:7" ht="45" x14ac:dyDescent="0.25">
      <c r="A101" s="15"/>
      <c r="B101" s="6" t="s">
        <v>404</v>
      </c>
      <c r="C101" s="7">
        <v>824.16</v>
      </c>
      <c r="D101" s="7">
        <v>0</v>
      </c>
      <c r="E101" s="7">
        <f t="shared" si="2"/>
        <v>0</v>
      </c>
      <c r="F101" s="94"/>
      <c r="G101" s="95"/>
    </row>
    <row r="102" spans="1:7" ht="91.5" hidden="1" customHeight="1" x14ac:dyDescent="0.25">
      <c r="A102" s="15"/>
      <c r="B102" s="6" t="s">
        <v>291</v>
      </c>
      <c r="C102" s="7">
        <v>0</v>
      </c>
      <c r="D102" s="7">
        <v>0</v>
      </c>
      <c r="E102" s="7" t="e">
        <f t="shared" si="2"/>
        <v>#DIV/0!</v>
      </c>
      <c r="F102" s="94"/>
      <c r="G102" s="95"/>
    </row>
    <row r="103" spans="1:7" ht="60" hidden="1" x14ac:dyDescent="0.25">
      <c r="A103" s="15"/>
      <c r="B103" s="6" t="s">
        <v>301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15.75" customHeight="1" x14ac:dyDescent="0.25">
      <c r="A104" s="15"/>
      <c r="B104" s="5" t="s">
        <v>5</v>
      </c>
      <c r="C104" s="1">
        <f>C105</f>
        <v>80752.100000000006</v>
      </c>
      <c r="D104" s="1">
        <f>D105</f>
        <v>6730.7</v>
      </c>
      <c r="E104" s="7">
        <f t="shared" si="2"/>
        <v>8.3350154361310711</v>
      </c>
      <c r="F104" s="94"/>
      <c r="G104" s="80"/>
    </row>
    <row r="105" spans="1:7" ht="45" customHeight="1" x14ac:dyDescent="0.25">
      <c r="A105" s="15"/>
      <c r="B105" s="6" t="s">
        <v>90</v>
      </c>
      <c r="C105" s="7">
        <v>80752.100000000006</v>
      </c>
      <c r="D105" s="7">
        <v>6730.7</v>
      </c>
      <c r="E105" s="7">
        <f t="shared" si="2"/>
        <v>8.3350154361310711</v>
      </c>
      <c r="F105" s="94"/>
      <c r="G105" s="95"/>
    </row>
    <row r="106" spans="1:7" ht="18" customHeight="1" x14ac:dyDescent="0.25">
      <c r="A106" s="15"/>
      <c r="B106" s="26" t="s">
        <v>91</v>
      </c>
      <c r="C106" s="1">
        <f>C107+C109+C115+C118+C119+C120+C121+C123+C122+C110+C111</f>
        <v>55170.909059999998</v>
      </c>
      <c r="D106" s="1">
        <f>D107+D109+D115+D118+D119+D120+D121+D123+D122+D110+D111</f>
        <v>0</v>
      </c>
      <c r="E106" s="1">
        <f t="shared" si="2"/>
        <v>0</v>
      </c>
      <c r="F106" s="94"/>
      <c r="G106" s="94"/>
    </row>
    <row r="107" spans="1:7" ht="60" x14ac:dyDescent="0.25">
      <c r="A107" s="15"/>
      <c r="B107" s="6" t="s">
        <v>308</v>
      </c>
      <c r="C107" s="7">
        <v>1959.04367</v>
      </c>
      <c r="D107" s="7">
        <v>0</v>
      </c>
      <c r="E107" s="7">
        <f t="shared" si="2"/>
        <v>0</v>
      </c>
      <c r="F107" s="94"/>
      <c r="G107" s="94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94"/>
      <c r="G108" s="94"/>
    </row>
    <row r="109" spans="1:7" ht="75" customHeight="1" x14ac:dyDescent="0.25">
      <c r="A109" s="15"/>
      <c r="B109" s="6" t="s">
        <v>211</v>
      </c>
      <c r="C109" s="7">
        <v>1410.56539</v>
      </c>
      <c r="D109" s="7">
        <v>0</v>
      </c>
      <c r="E109" s="7">
        <f t="shared" si="2"/>
        <v>0</v>
      </c>
      <c r="F109" s="94"/>
      <c r="G109" s="94"/>
    </row>
    <row r="110" spans="1:7" ht="135" customHeight="1" x14ac:dyDescent="0.25">
      <c r="A110" s="15"/>
      <c r="B110" s="6" t="s">
        <v>405</v>
      </c>
      <c r="C110" s="7">
        <v>22.1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406</v>
      </c>
      <c r="C111" s="7">
        <v>382.8</v>
      </c>
      <c r="D111" s="7">
        <v>0</v>
      </c>
      <c r="E111" s="7">
        <f t="shared" si="2"/>
        <v>0</v>
      </c>
      <c r="F111" s="94"/>
      <c r="G111" s="94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94"/>
      <c r="G112" s="94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30" x14ac:dyDescent="0.25">
      <c r="A115" s="15"/>
      <c r="B115" s="12" t="s">
        <v>309</v>
      </c>
      <c r="C115" s="7">
        <v>5318</v>
      </c>
      <c r="D115" s="7">
        <v>0</v>
      </c>
      <c r="E115" s="7">
        <f t="shared" si="2"/>
        <v>0</v>
      </c>
      <c r="F115" s="96"/>
      <c r="G115" s="94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94"/>
      <c r="G116" s="94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4.5" x14ac:dyDescent="0.25">
      <c r="A118" s="15"/>
      <c r="B118" s="72" t="s">
        <v>375</v>
      </c>
      <c r="C118" s="53">
        <v>56</v>
      </c>
      <c r="D118" s="7">
        <v>0</v>
      </c>
      <c r="E118" s="7">
        <f t="shared" si="2"/>
        <v>0</v>
      </c>
      <c r="F118" s="94"/>
      <c r="G118" s="94"/>
    </row>
    <row r="119" spans="1:9" ht="94.5" hidden="1" customHeight="1" x14ac:dyDescent="0.25">
      <c r="A119" s="15"/>
      <c r="B119" s="72" t="s">
        <v>377</v>
      </c>
      <c r="C119" s="53"/>
      <c r="D119" s="7"/>
      <c r="E119" s="7" t="e">
        <f t="shared" si="2"/>
        <v>#DIV/0!</v>
      </c>
      <c r="F119" s="94"/>
      <c r="G119" s="94"/>
    </row>
    <row r="120" spans="1:9" ht="75" x14ac:dyDescent="0.25">
      <c r="A120" s="15"/>
      <c r="B120" s="12" t="s">
        <v>94</v>
      </c>
      <c r="C120" s="7">
        <v>896.4</v>
      </c>
      <c r="D120" s="7"/>
      <c r="E120" s="7">
        <f t="shared" si="2"/>
        <v>0</v>
      </c>
      <c r="F120" s="94"/>
      <c r="G120" s="95"/>
    </row>
    <row r="121" spans="1:9" ht="95.25" customHeight="1" x14ac:dyDescent="0.25">
      <c r="A121" s="15"/>
      <c r="B121" s="71" t="s">
        <v>374</v>
      </c>
      <c r="C121" s="53">
        <v>45126</v>
      </c>
      <c r="D121" s="7">
        <v>0</v>
      </c>
      <c r="E121" s="7">
        <f t="shared" si="2"/>
        <v>0</v>
      </c>
      <c r="F121" s="94"/>
      <c r="G121" s="95"/>
    </row>
    <row r="122" spans="1:9" ht="72" hidden="1" customHeight="1" x14ac:dyDescent="0.25">
      <c r="A122" s="15"/>
      <c r="B122" s="71" t="s">
        <v>383</v>
      </c>
      <c r="C122" s="53"/>
      <c r="D122" s="7"/>
      <c r="E122" s="7" t="e">
        <f t="shared" si="2"/>
        <v>#DIV/0!</v>
      </c>
      <c r="F122" s="94"/>
      <c r="G122" s="95"/>
    </row>
    <row r="123" spans="1:9" ht="30" hidden="1" x14ac:dyDescent="0.25">
      <c r="A123" s="15"/>
      <c r="B123" s="12" t="s">
        <v>334</v>
      </c>
      <c r="C123" s="7">
        <v>0</v>
      </c>
      <c r="D123" s="7">
        <v>0</v>
      </c>
      <c r="E123" s="7" t="e">
        <f t="shared" si="2"/>
        <v>#DIV/0!</v>
      </c>
      <c r="F123" s="94"/>
      <c r="G123" s="95"/>
    </row>
    <row r="124" spans="1:9" ht="15.75" x14ac:dyDescent="0.25">
      <c r="A124" s="15"/>
      <c r="B124" s="48" t="s">
        <v>113</v>
      </c>
      <c r="C124" s="1">
        <v>0</v>
      </c>
      <c r="D124" s="1">
        <v>0</v>
      </c>
      <c r="E124" s="7" t="e">
        <f t="shared" si="2"/>
        <v>#DIV/0!</v>
      </c>
      <c r="F124" s="94"/>
      <c r="G124" s="95"/>
    </row>
    <row r="125" spans="1:9" ht="63" x14ac:dyDescent="0.25">
      <c r="A125" s="15"/>
      <c r="B125" s="48" t="s">
        <v>408</v>
      </c>
      <c r="C125" s="1">
        <v>235</v>
      </c>
      <c r="D125" s="1">
        <v>235</v>
      </c>
      <c r="E125" s="7">
        <f t="shared" si="2"/>
        <v>100</v>
      </c>
      <c r="F125" s="94"/>
      <c r="G125" s="95"/>
    </row>
    <row r="126" spans="1:9" ht="15.75" x14ac:dyDescent="0.25">
      <c r="A126" s="15"/>
      <c r="B126" s="49" t="s">
        <v>6</v>
      </c>
      <c r="C126" s="1">
        <f>C23+C24+C25+C80+C106+C124+C125</f>
        <v>2007985.2823399999</v>
      </c>
      <c r="D126" s="1">
        <f>D23+D24+D25+D80+D106+D124+D125</f>
        <v>166563.12942000001</v>
      </c>
      <c r="E126" s="7">
        <f t="shared" si="2"/>
        <v>8.2950373633165349</v>
      </c>
      <c r="F126" s="94"/>
      <c r="G126" s="95"/>
      <c r="H126" s="38"/>
      <c r="I126" s="38"/>
    </row>
    <row r="127" spans="1:9" ht="45" x14ac:dyDescent="0.25">
      <c r="A127" s="15"/>
      <c r="B127" s="6" t="s">
        <v>407</v>
      </c>
      <c r="C127" s="1"/>
      <c r="D127" s="7">
        <v>10.416499999999999</v>
      </c>
      <c r="E127" s="7"/>
      <c r="F127" s="94"/>
      <c r="G127" s="95"/>
      <c r="H127" s="38"/>
      <c r="I127" s="38"/>
    </row>
    <row r="128" spans="1:9" ht="74.25" customHeight="1" x14ac:dyDescent="0.25">
      <c r="A128" s="15"/>
      <c r="B128" s="6" t="s">
        <v>329</v>
      </c>
      <c r="C128" s="1"/>
      <c r="D128" s="7">
        <v>104.986</v>
      </c>
      <c r="E128" s="7"/>
      <c r="F128" s="95"/>
      <c r="G128" s="95"/>
      <c r="H128" s="38"/>
      <c r="I128" s="38"/>
    </row>
    <row r="129" spans="1:9" ht="29.25" customHeight="1" x14ac:dyDescent="0.25">
      <c r="A129" s="15"/>
      <c r="B129" s="2" t="s">
        <v>125</v>
      </c>
      <c r="C129" s="4"/>
      <c r="D129" s="7"/>
      <c r="E129" s="7"/>
      <c r="F129" s="95"/>
      <c r="G129" s="95" t="s">
        <v>293</v>
      </c>
      <c r="H129" s="38" t="s">
        <v>294</v>
      </c>
      <c r="I129" s="38"/>
    </row>
    <row r="130" spans="1:9" ht="63.75" customHeight="1" x14ac:dyDescent="0.25">
      <c r="A130" s="15"/>
      <c r="B130" s="2" t="s">
        <v>330</v>
      </c>
      <c r="C130" s="4"/>
      <c r="D130" s="7">
        <v>-16234.24526</v>
      </c>
      <c r="E130" s="7"/>
      <c r="F130" s="95"/>
      <c r="G130" s="95"/>
      <c r="H130" s="38"/>
      <c r="I130" s="38"/>
    </row>
    <row r="131" spans="1:9" ht="18.75" customHeight="1" x14ac:dyDescent="0.25">
      <c r="A131" s="15"/>
      <c r="B131" s="50" t="s">
        <v>95</v>
      </c>
      <c r="C131" s="1">
        <f>C22+C126+C127+C128+C129+C130</f>
        <v>2291021.9823400001</v>
      </c>
      <c r="D131" s="1">
        <f>D22+D126+D127+D128+D129+D130</f>
        <v>165644.16766000001</v>
      </c>
      <c r="E131" s="7">
        <f t="shared" ref="E131:E195" si="3">D131/C131*100</f>
        <v>7.2301430949525267</v>
      </c>
      <c r="F131" s="95"/>
      <c r="G131" s="80" t="e">
        <f>C126+#REF!</f>
        <v>#REF!</v>
      </c>
      <c r="H131" s="39" t="e">
        <f>D126+#REF!+D129</f>
        <v>#REF!</v>
      </c>
      <c r="I131" s="38"/>
    </row>
    <row r="132" spans="1:9" ht="18.75" customHeight="1" x14ac:dyDescent="0.25">
      <c r="A132" s="15"/>
      <c r="B132" s="14" t="s">
        <v>7</v>
      </c>
      <c r="C132" s="1">
        <f>C133+C166+C168+C176+C208+C251+C254+C337+C357+C384+C392+C394</f>
        <v>2293628.8500900003</v>
      </c>
      <c r="D132" s="1">
        <f>D133+D166+D168+D176+D208+D251+D254+D337+D357+D384+D392+D394</f>
        <v>167004.38621</v>
      </c>
      <c r="E132" s="7">
        <f t="shared" si="3"/>
        <v>7.2812297509881292</v>
      </c>
      <c r="F132" s="95"/>
      <c r="G132" s="95" t="s">
        <v>295</v>
      </c>
      <c r="H132" s="38" t="s">
        <v>296</v>
      </c>
      <c r="I132" s="38"/>
    </row>
    <row r="133" spans="1:9" ht="18.75" customHeight="1" x14ac:dyDescent="0.25">
      <c r="A133" s="17" t="s">
        <v>8</v>
      </c>
      <c r="B133" s="10" t="s">
        <v>9</v>
      </c>
      <c r="C133" s="1">
        <f>C134+C135+C136+C144+C145+C147+C148+C146</f>
        <v>172206.97110000002</v>
      </c>
      <c r="D133" s="1">
        <f>D134+D135+D136+D144+D145+D147+D148+D146</f>
        <v>10305.46666</v>
      </c>
      <c r="E133" s="7">
        <f t="shared" si="3"/>
        <v>5.9843492944403796</v>
      </c>
      <c r="F133" s="95"/>
      <c r="G133" s="80">
        <f>C133+C166+C168+C176+C208+C251+C254+C337+C357+C384+C394</f>
        <v>2292750.8500900003</v>
      </c>
      <c r="H133" s="39">
        <f>D133+D166+D168+D176+D208+D251+D254+D337+D357+D384+D394</f>
        <v>167004.38621</v>
      </c>
      <c r="I133" s="38"/>
    </row>
    <row r="134" spans="1:9" ht="29.25" customHeight="1" x14ac:dyDescent="0.25">
      <c r="A134" s="17" t="s">
        <v>10</v>
      </c>
      <c r="B134" s="3" t="s">
        <v>11</v>
      </c>
      <c r="C134" s="1">
        <v>2393.1329999999998</v>
      </c>
      <c r="D134" s="1">
        <v>90.873000000000005</v>
      </c>
      <c r="E134" s="7">
        <f t="shared" si="3"/>
        <v>3.7972398525280462</v>
      </c>
      <c r="F134" s="95"/>
      <c r="G134" s="95"/>
      <c r="H134" s="38"/>
      <c r="I134" s="38"/>
    </row>
    <row r="135" spans="1:9" ht="45" customHeight="1" x14ac:dyDescent="0.25">
      <c r="A135" s="17" t="s">
        <v>12</v>
      </c>
      <c r="B135" s="3" t="s">
        <v>13</v>
      </c>
      <c r="C135" s="1">
        <v>3763.2</v>
      </c>
      <c r="D135" s="1">
        <v>243.05199999999999</v>
      </c>
      <c r="E135" s="7">
        <f t="shared" si="3"/>
        <v>6.4586522108843543</v>
      </c>
      <c r="F135" s="95"/>
      <c r="G135" s="95"/>
    </row>
    <row r="136" spans="1:9" ht="16.5" customHeight="1" x14ac:dyDescent="0.25">
      <c r="A136" s="17" t="s">
        <v>14</v>
      </c>
      <c r="B136" s="3" t="s">
        <v>222</v>
      </c>
      <c r="C136" s="1">
        <f>C137+C138+C139+C140+C141+C142+C143</f>
        <v>64149.7906</v>
      </c>
      <c r="D136" s="1">
        <f>D137+D138+D139+D140+D141+D142+D143</f>
        <v>4401.9191999999994</v>
      </c>
      <c r="E136" s="7">
        <f t="shared" si="3"/>
        <v>6.8619385329684928</v>
      </c>
      <c r="F136" s="95"/>
      <c r="G136" s="95"/>
    </row>
    <row r="137" spans="1:9" ht="15.75" customHeight="1" x14ac:dyDescent="0.25">
      <c r="A137" s="18"/>
      <c r="B137" s="11" t="s">
        <v>15</v>
      </c>
      <c r="C137" s="7">
        <v>55669.567000000003</v>
      </c>
      <c r="D137" s="7">
        <v>3909.2598699999999</v>
      </c>
      <c r="E137" s="7">
        <f t="shared" si="3"/>
        <v>7.0222566487718501</v>
      </c>
      <c r="F137" s="95"/>
      <c r="G137" s="95"/>
    </row>
    <row r="138" spans="1:9" ht="60.75" customHeight="1" x14ac:dyDescent="0.25">
      <c r="A138" s="18"/>
      <c r="B138" s="11" t="s">
        <v>216</v>
      </c>
      <c r="C138" s="7">
        <v>2168.3000000000002</v>
      </c>
      <c r="D138" s="7">
        <v>119.008</v>
      </c>
      <c r="E138" s="7">
        <f t="shared" si="3"/>
        <v>5.4885394087534003</v>
      </c>
      <c r="F138" s="95"/>
      <c r="G138" s="95"/>
    </row>
    <row r="139" spans="1:9" ht="28.5" customHeight="1" x14ac:dyDescent="0.25">
      <c r="A139" s="18"/>
      <c r="B139" s="11" t="s">
        <v>217</v>
      </c>
      <c r="C139" s="7">
        <v>1590</v>
      </c>
      <c r="D139" s="7">
        <v>94.890330000000006</v>
      </c>
      <c r="E139" s="7">
        <f t="shared" si="3"/>
        <v>5.9679452830188682</v>
      </c>
      <c r="F139" s="95"/>
      <c r="G139" s="95"/>
    </row>
    <row r="140" spans="1:9" ht="61.5" customHeight="1" x14ac:dyDescent="0.25">
      <c r="A140" s="18"/>
      <c r="B140" s="11" t="s">
        <v>218</v>
      </c>
      <c r="C140" s="7">
        <v>4178</v>
      </c>
      <c r="D140" s="7">
        <v>251.09299999999999</v>
      </c>
      <c r="E140" s="7">
        <f t="shared" si="3"/>
        <v>6.0098851124940156</v>
      </c>
      <c r="F140" s="95"/>
      <c r="G140" s="95"/>
    </row>
    <row r="141" spans="1:9" ht="61.5" customHeight="1" x14ac:dyDescent="0.25">
      <c r="A141" s="18"/>
      <c r="B141" s="11" t="s">
        <v>219</v>
      </c>
      <c r="C141" s="7">
        <v>7.38</v>
      </c>
      <c r="D141" s="7"/>
      <c r="E141" s="7">
        <f t="shared" si="3"/>
        <v>0</v>
      </c>
      <c r="F141" s="95"/>
      <c r="G141" s="95"/>
    </row>
    <row r="142" spans="1:9" ht="90" x14ac:dyDescent="0.25">
      <c r="A142" s="18"/>
      <c r="B142" s="15" t="s">
        <v>220</v>
      </c>
      <c r="C142" s="7">
        <v>128.6</v>
      </c>
      <c r="D142" s="7"/>
      <c r="E142" s="7">
        <f t="shared" si="3"/>
        <v>0</v>
      </c>
      <c r="F142" s="95"/>
      <c r="G142" s="95"/>
    </row>
    <row r="143" spans="1:9" ht="60" x14ac:dyDescent="0.25">
      <c r="A143" s="19"/>
      <c r="B143" s="15" t="s">
        <v>221</v>
      </c>
      <c r="C143" s="7">
        <v>407.9436</v>
      </c>
      <c r="D143" s="7">
        <v>27.667999999999999</v>
      </c>
      <c r="E143" s="7">
        <f t="shared" si="3"/>
        <v>6.7823101036515832</v>
      </c>
      <c r="F143" s="95"/>
      <c r="G143" s="95"/>
    </row>
    <row r="144" spans="1:9" ht="55.5" customHeight="1" x14ac:dyDescent="0.25">
      <c r="A144" s="17" t="s">
        <v>148</v>
      </c>
      <c r="B144" s="3" t="s">
        <v>147</v>
      </c>
      <c r="C144" s="1">
        <v>161.80000000000001</v>
      </c>
      <c r="D144" s="1">
        <v>0</v>
      </c>
      <c r="E144" s="7">
        <f t="shared" si="3"/>
        <v>0</v>
      </c>
      <c r="F144" s="95"/>
      <c r="G144" s="95"/>
    </row>
    <row r="145" spans="1:7" ht="15.75" customHeight="1" x14ac:dyDescent="0.25">
      <c r="A145" s="17" t="s">
        <v>16</v>
      </c>
      <c r="B145" s="10" t="s">
        <v>223</v>
      </c>
      <c r="C145" s="1">
        <v>2481.8000000000002</v>
      </c>
      <c r="D145" s="1">
        <v>164.31076999999999</v>
      </c>
      <c r="E145" s="7">
        <f t="shared" si="3"/>
        <v>6.6206289789668773</v>
      </c>
      <c r="F145" s="95"/>
      <c r="G145" s="95"/>
    </row>
    <row r="146" spans="1:7" ht="15.75" hidden="1" customHeight="1" x14ac:dyDescent="0.25">
      <c r="A146" s="17" t="s">
        <v>17</v>
      </c>
      <c r="B146" s="10" t="s">
        <v>18</v>
      </c>
      <c r="C146" s="1"/>
      <c r="D146" s="1"/>
      <c r="E146" s="7" t="e">
        <f t="shared" si="3"/>
        <v>#DIV/0!</v>
      </c>
      <c r="F146" s="95"/>
      <c r="G146" s="95"/>
    </row>
    <row r="147" spans="1:7" ht="15.75" customHeight="1" x14ac:dyDescent="0.25">
      <c r="A147" s="17" t="s">
        <v>19</v>
      </c>
      <c r="B147" s="10" t="s">
        <v>20</v>
      </c>
      <c r="C147" s="1">
        <v>650</v>
      </c>
      <c r="D147" s="1">
        <v>0</v>
      </c>
      <c r="E147" s="7">
        <f t="shared" si="3"/>
        <v>0</v>
      </c>
      <c r="F147" s="95"/>
      <c r="G147" s="95"/>
    </row>
    <row r="148" spans="1:7" ht="15.75" customHeight="1" x14ac:dyDescent="0.25">
      <c r="A148" s="17" t="s">
        <v>21</v>
      </c>
      <c r="B148" s="10" t="s">
        <v>174</v>
      </c>
      <c r="C148" s="1">
        <f>C149+C150+C152+C160+C156+C162+C163+C164+C155+C161+C165+C154+C153+C151</f>
        <v>98607.247500000012</v>
      </c>
      <c r="D148" s="1">
        <f>D149+D150+D152+D160+D156+D162+D163+D164+D155+D161+D165+D154+D153+D151</f>
        <v>5405.3116900000005</v>
      </c>
      <c r="E148" s="7">
        <f t="shared" si="3"/>
        <v>5.4816576134528043</v>
      </c>
      <c r="F148" s="95"/>
      <c r="G148" s="95"/>
    </row>
    <row r="149" spans="1:7" ht="45" x14ac:dyDescent="0.25">
      <c r="A149" s="20"/>
      <c r="B149" s="11" t="s">
        <v>409</v>
      </c>
      <c r="C149" s="7">
        <v>736.9</v>
      </c>
      <c r="D149" s="7">
        <v>0</v>
      </c>
      <c r="E149" s="7">
        <f t="shared" si="3"/>
        <v>0</v>
      </c>
      <c r="F149" s="95"/>
      <c r="G149" s="95"/>
    </row>
    <row r="150" spans="1:7" ht="62.25" customHeight="1" x14ac:dyDescent="0.25">
      <c r="A150" s="20"/>
      <c r="B150" s="11" t="s">
        <v>311</v>
      </c>
      <c r="C150" s="7">
        <v>100</v>
      </c>
      <c r="D150" s="7">
        <v>0</v>
      </c>
      <c r="E150" s="7">
        <f t="shared" si="3"/>
        <v>0</v>
      </c>
      <c r="F150" s="95"/>
      <c r="G150" s="95"/>
    </row>
    <row r="151" spans="1:7" ht="75" hidden="1" x14ac:dyDescent="0.25">
      <c r="A151" s="20"/>
      <c r="B151" s="11" t="s">
        <v>384</v>
      </c>
      <c r="C151" s="7">
        <v>0</v>
      </c>
      <c r="D151" s="7">
        <v>0</v>
      </c>
      <c r="E151" s="7" t="e">
        <f t="shared" si="3"/>
        <v>#DIV/0!</v>
      </c>
      <c r="F151" s="95"/>
      <c r="G151" s="95"/>
    </row>
    <row r="152" spans="1:7" ht="52.5" customHeight="1" x14ac:dyDescent="0.25">
      <c r="A152" s="20"/>
      <c r="B152" s="11" t="s">
        <v>225</v>
      </c>
      <c r="C152" s="7">
        <v>35</v>
      </c>
      <c r="D152" s="7">
        <v>0</v>
      </c>
      <c r="E152" s="7">
        <f t="shared" si="3"/>
        <v>0</v>
      </c>
      <c r="F152" s="95"/>
      <c r="G152" s="95"/>
    </row>
    <row r="153" spans="1:7" ht="30" x14ac:dyDescent="0.25">
      <c r="A153" s="20"/>
      <c r="B153" s="11" t="s">
        <v>410</v>
      </c>
      <c r="C153" s="7">
        <v>824.16</v>
      </c>
      <c r="D153" s="7">
        <v>0</v>
      </c>
      <c r="E153" s="7">
        <f t="shared" si="3"/>
        <v>0</v>
      </c>
      <c r="F153" s="95"/>
      <c r="G153" s="95"/>
    </row>
    <row r="154" spans="1:7" ht="75" hidden="1" x14ac:dyDescent="0.25">
      <c r="A154" s="20"/>
      <c r="B154" s="11" t="s">
        <v>380</v>
      </c>
      <c r="C154" s="7"/>
      <c r="D154" s="7"/>
      <c r="E154" s="7" t="e">
        <f t="shared" si="3"/>
        <v>#DIV/0!</v>
      </c>
      <c r="F154" s="95"/>
      <c r="G154" s="95"/>
    </row>
    <row r="155" spans="1:7" ht="19.5" customHeight="1" x14ac:dyDescent="0.25">
      <c r="A155" s="20"/>
      <c r="B155" s="11" t="s">
        <v>175</v>
      </c>
      <c r="C155" s="7">
        <v>1543.3</v>
      </c>
      <c r="D155" s="7">
        <v>0</v>
      </c>
      <c r="E155" s="7">
        <f t="shared" si="3"/>
        <v>0</v>
      </c>
      <c r="F155" s="95"/>
      <c r="G155" s="95"/>
    </row>
    <row r="156" spans="1:7" ht="29.25" hidden="1" customHeight="1" x14ac:dyDescent="0.25">
      <c r="A156" s="20"/>
      <c r="B156" s="11" t="s">
        <v>189</v>
      </c>
      <c r="C156" s="7"/>
      <c r="D156" s="7"/>
      <c r="E156" s="7" t="e">
        <f t="shared" si="3"/>
        <v>#DIV/0!</v>
      </c>
      <c r="F156" s="95"/>
      <c r="G156" s="95"/>
    </row>
    <row r="157" spans="1:7" ht="45" hidden="1" customHeight="1" x14ac:dyDescent="0.25">
      <c r="A157" s="20"/>
      <c r="B157" s="2" t="s">
        <v>22</v>
      </c>
      <c r="C157" s="7"/>
      <c r="D157" s="7"/>
      <c r="E157" s="7" t="e">
        <f t="shared" si="3"/>
        <v>#DIV/0!</v>
      </c>
      <c r="F157" s="95"/>
      <c r="G157" s="95"/>
    </row>
    <row r="158" spans="1:7" ht="15" hidden="1" customHeight="1" x14ac:dyDescent="0.25">
      <c r="A158" s="20"/>
      <c r="B158" s="11" t="s">
        <v>136</v>
      </c>
      <c r="C158" s="7">
        <v>0</v>
      </c>
      <c r="D158" s="7">
        <v>0</v>
      </c>
      <c r="E158" s="7" t="e">
        <f t="shared" si="3"/>
        <v>#DIV/0!</v>
      </c>
      <c r="F158" s="95"/>
      <c r="G158" s="95"/>
    </row>
    <row r="159" spans="1:7" ht="30" hidden="1" x14ac:dyDescent="0.25">
      <c r="A159" s="20"/>
      <c r="B159" s="11" t="s">
        <v>137</v>
      </c>
      <c r="C159" s="7">
        <v>0</v>
      </c>
      <c r="D159" s="7"/>
      <c r="E159" s="7" t="e">
        <f t="shared" si="3"/>
        <v>#DIV/0!</v>
      </c>
      <c r="F159" s="95"/>
      <c r="G159" s="95"/>
    </row>
    <row r="160" spans="1:7" ht="30" hidden="1" x14ac:dyDescent="0.25">
      <c r="A160" s="20"/>
      <c r="B160" s="11" t="s">
        <v>312</v>
      </c>
      <c r="C160" s="7"/>
      <c r="D160" s="7"/>
      <c r="E160" s="7" t="e">
        <f t="shared" si="3"/>
        <v>#DIV/0!</v>
      </c>
      <c r="F160" s="95"/>
      <c r="G160" s="95"/>
    </row>
    <row r="161" spans="1:7" ht="75" x14ac:dyDescent="0.25">
      <c r="A161" s="20"/>
      <c r="B161" s="11" t="s">
        <v>313</v>
      </c>
      <c r="C161" s="7">
        <v>25359.200000000001</v>
      </c>
      <c r="D161" s="7">
        <v>0</v>
      </c>
      <c r="E161" s="7">
        <f t="shared" si="3"/>
        <v>0</v>
      </c>
      <c r="F161" s="95"/>
      <c r="G161" s="95"/>
    </row>
    <row r="162" spans="1:7" ht="30" x14ac:dyDescent="0.25">
      <c r="A162" s="20"/>
      <c r="B162" s="11" t="s">
        <v>176</v>
      </c>
      <c r="C162" s="7">
        <v>33834.387499999997</v>
      </c>
      <c r="D162" s="7">
        <v>2802.7510000000002</v>
      </c>
      <c r="E162" s="7">
        <f t="shared" si="3"/>
        <v>8.2837350018527758</v>
      </c>
      <c r="F162" s="95"/>
      <c r="G162" s="95"/>
    </row>
    <row r="163" spans="1:7" hidden="1" x14ac:dyDescent="0.25">
      <c r="A163" s="20"/>
      <c r="B163" s="11" t="s">
        <v>105</v>
      </c>
      <c r="C163" s="7">
        <v>0</v>
      </c>
      <c r="D163" s="54">
        <v>0</v>
      </c>
      <c r="E163" s="7" t="e">
        <f t="shared" si="3"/>
        <v>#DIV/0!</v>
      </c>
      <c r="F163" s="95"/>
      <c r="G163" s="95"/>
    </row>
    <row r="164" spans="1:7" ht="75" hidden="1" x14ac:dyDescent="0.25">
      <c r="A164" s="17"/>
      <c r="B164" s="11" t="s">
        <v>215</v>
      </c>
      <c r="C164" s="7">
        <v>0</v>
      </c>
      <c r="D164" s="54">
        <v>0</v>
      </c>
      <c r="E164" s="7" t="e">
        <f t="shared" si="3"/>
        <v>#DIV/0!</v>
      </c>
      <c r="F164" s="95"/>
      <c r="G164" s="95"/>
    </row>
    <row r="165" spans="1:7" ht="30" x14ac:dyDescent="0.25">
      <c r="A165" s="17"/>
      <c r="B165" s="11" t="s">
        <v>254</v>
      </c>
      <c r="C165" s="7">
        <v>36174.300000000003</v>
      </c>
      <c r="D165" s="40">
        <v>2602.5606899999998</v>
      </c>
      <c r="E165" s="7">
        <f t="shared" si="3"/>
        <v>7.1945018701122061</v>
      </c>
      <c r="F165" s="95"/>
      <c r="G165" s="95"/>
    </row>
    <row r="166" spans="1:7" ht="15" customHeight="1" x14ac:dyDescent="0.25">
      <c r="A166" s="17" t="s">
        <v>23</v>
      </c>
      <c r="B166" s="10" t="s">
        <v>24</v>
      </c>
      <c r="C166" s="1">
        <f>C167</f>
        <v>3078.9470000000001</v>
      </c>
      <c r="D166" s="1">
        <f>D167</f>
        <v>769.7</v>
      </c>
      <c r="E166" s="7">
        <f t="shared" si="3"/>
        <v>24.998806410113588</v>
      </c>
      <c r="F166" s="95"/>
      <c r="G166" s="95"/>
    </row>
    <row r="167" spans="1:7" ht="27.75" customHeight="1" x14ac:dyDescent="0.25">
      <c r="A167" s="20" t="s">
        <v>25</v>
      </c>
      <c r="B167" s="11" t="s">
        <v>278</v>
      </c>
      <c r="C167" s="7">
        <v>3078.9470000000001</v>
      </c>
      <c r="D167" s="7">
        <v>769.7</v>
      </c>
      <c r="E167" s="7">
        <f t="shared" si="3"/>
        <v>24.998806410113588</v>
      </c>
      <c r="F167" s="95"/>
      <c r="G167" s="95"/>
    </row>
    <row r="168" spans="1:7" ht="27.75" customHeight="1" x14ac:dyDescent="0.25">
      <c r="A168" s="17" t="s">
        <v>26</v>
      </c>
      <c r="B168" s="10" t="s">
        <v>27</v>
      </c>
      <c r="C168" s="1">
        <f>C169+C175</f>
        <v>3584.8</v>
      </c>
      <c r="D168" s="1">
        <f>D169+D175</f>
        <v>289.16399999999999</v>
      </c>
      <c r="E168" s="7">
        <f t="shared" si="3"/>
        <v>8.0663914304842663</v>
      </c>
      <c r="F168" s="95"/>
      <c r="G168" s="95"/>
    </row>
    <row r="169" spans="1:7" ht="18" hidden="1" customHeight="1" x14ac:dyDescent="0.25">
      <c r="A169" s="17" t="s">
        <v>28</v>
      </c>
      <c r="B169" s="10" t="s">
        <v>106</v>
      </c>
      <c r="C169" s="1">
        <f>C170+C171+C172+C173</f>
        <v>0</v>
      </c>
      <c r="D169" s="1">
        <f>D170+D171+D172+D173</f>
        <v>0</v>
      </c>
      <c r="E169" s="7" t="e">
        <f t="shared" si="3"/>
        <v>#DIV/0!</v>
      </c>
      <c r="F169" s="95"/>
      <c r="G169" s="95"/>
    </row>
    <row r="170" spans="1:7" hidden="1" x14ac:dyDescent="0.25">
      <c r="A170" s="20"/>
      <c r="B170" s="11" t="s">
        <v>107</v>
      </c>
      <c r="C170" s="7"/>
      <c r="D170" s="7"/>
      <c r="E170" s="7" t="e">
        <f t="shared" si="3"/>
        <v>#DIV/0!</v>
      </c>
      <c r="F170" s="95"/>
      <c r="G170" s="95"/>
    </row>
    <row r="171" spans="1:7" ht="90" hidden="1" customHeight="1" x14ac:dyDescent="0.25">
      <c r="A171" s="20"/>
      <c r="B171" s="11" t="s">
        <v>177</v>
      </c>
      <c r="C171" s="7"/>
      <c r="D171" s="7">
        <v>0</v>
      </c>
      <c r="E171" s="7" t="e">
        <f t="shared" si="3"/>
        <v>#DIV/0!</v>
      </c>
      <c r="F171" s="95"/>
      <c r="G171" s="95"/>
    </row>
    <row r="172" spans="1:7" ht="60" hidden="1" customHeight="1" x14ac:dyDescent="0.25">
      <c r="A172" s="20"/>
      <c r="B172" s="11" t="s">
        <v>178</v>
      </c>
      <c r="C172" s="7"/>
      <c r="D172" s="7">
        <v>0</v>
      </c>
      <c r="E172" s="7" t="e">
        <f t="shared" si="3"/>
        <v>#DIV/0!</v>
      </c>
      <c r="F172" s="95"/>
      <c r="G172" s="95"/>
    </row>
    <row r="173" spans="1:7" hidden="1" x14ac:dyDescent="0.25">
      <c r="A173" s="20"/>
      <c r="B173" s="11" t="s">
        <v>150</v>
      </c>
      <c r="C173" s="7"/>
      <c r="D173" s="7"/>
      <c r="E173" s="7" t="e">
        <f t="shared" si="3"/>
        <v>#DIV/0!</v>
      </c>
      <c r="F173" s="95"/>
      <c r="G173" s="95"/>
    </row>
    <row r="174" spans="1:7" hidden="1" x14ac:dyDescent="0.25">
      <c r="A174" s="20"/>
      <c r="B174" s="11" t="s">
        <v>368</v>
      </c>
      <c r="C174" s="1">
        <f>C175</f>
        <v>3584.8</v>
      </c>
      <c r="D174" s="1">
        <f>D175</f>
        <v>289.16399999999999</v>
      </c>
      <c r="E174" s="7">
        <f t="shared" si="3"/>
        <v>8.0663914304842663</v>
      </c>
      <c r="F174" s="95"/>
      <c r="G174" s="95"/>
    </row>
    <row r="175" spans="1:7" ht="75" x14ac:dyDescent="0.25">
      <c r="A175" s="17" t="s">
        <v>191</v>
      </c>
      <c r="B175" s="11" t="s">
        <v>367</v>
      </c>
      <c r="C175" s="7">
        <v>3584.8</v>
      </c>
      <c r="D175" s="7">
        <v>289.16399999999999</v>
      </c>
      <c r="E175" s="7">
        <f t="shared" si="3"/>
        <v>8.0663914304842663</v>
      </c>
      <c r="F175" s="95"/>
      <c r="G175" s="95"/>
    </row>
    <row r="176" spans="1:7" ht="15.75" customHeight="1" x14ac:dyDescent="0.25">
      <c r="A176" s="17" t="s">
        <v>29</v>
      </c>
      <c r="B176" s="10" t="s">
        <v>30</v>
      </c>
      <c r="C176" s="1">
        <f>C177+C183+C189+C201+C202+C181</f>
        <v>86130.85</v>
      </c>
      <c r="D176" s="1">
        <f>D177+D183+D189+D201+D202+D181</f>
        <v>416.85269</v>
      </c>
      <c r="E176" s="7">
        <f t="shared" si="3"/>
        <v>0.48397605503719043</v>
      </c>
      <c r="F176" s="95"/>
      <c r="G176" s="95"/>
    </row>
    <row r="177" spans="1:7" ht="16.5" hidden="1" customHeight="1" x14ac:dyDescent="0.25">
      <c r="A177" s="17" t="s">
        <v>31</v>
      </c>
      <c r="B177" s="10" t="s">
        <v>32</v>
      </c>
      <c r="C177" s="1">
        <f>C178+C180</f>
        <v>0</v>
      </c>
      <c r="D177" s="1">
        <f>D178+D180</f>
        <v>0</v>
      </c>
      <c r="E177" s="7" t="e">
        <f t="shared" si="3"/>
        <v>#DIV/0!</v>
      </c>
      <c r="F177" s="95"/>
      <c r="G177" s="95"/>
    </row>
    <row r="178" spans="1:7" ht="72" hidden="1" customHeight="1" x14ac:dyDescent="0.25">
      <c r="A178" s="20"/>
      <c r="B178" s="11" t="s">
        <v>249</v>
      </c>
      <c r="C178" s="7"/>
      <c r="D178" s="7"/>
      <c r="E178" s="7" t="e">
        <f t="shared" si="3"/>
        <v>#DIV/0!</v>
      </c>
      <c r="F178" s="95"/>
      <c r="G178" s="95"/>
    </row>
    <row r="179" spans="1:7" ht="29.25" hidden="1" customHeight="1" x14ac:dyDescent="0.25">
      <c r="A179" s="17" t="s">
        <v>33</v>
      </c>
      <c r="B179" s="10" t="s">
        <v>34</v>
      </c>
      <c r="C179" s="1" t="e">
        <f>#REF!</f>
        <v>#REF!</v>
      </c>
      <c r="D179" s="1" t="e">
        <f>#REF!</f>
        <v>#REF!</v>
      </c>
      <c r="E179" s="7" t="e">
        <f t="shared" si="3"/>
        <v>#REF!</v>
      </c>
      <c r="F179" s="95"/>
      <c r="G179" s="95"/>
    </row>
    <row r="180" spans="1:7" hidden="1" x14ac:dyDescent="0.25">
      <c r="A180" s="20"/>
      <c r="B180" s="11"/>
      <c r="C180" s="7">
        <v>0</v>
      </c>
      <c r="D180" s="7">
        <v>0</v>
      </c>
      <c r="E180" s="7" t="e">
        <f t="shared" si="3"/>
        <v>#DIV/0!</v>
      </c>
      <c r="F180" s="95"/>
      <c r="G180" s="95"/>
    </row>
    <row r="181" spans="1:7" ht="29.25" x14ac:dyDescent="0.25">
      <c r="A181" s="17" t="s">
        <v>379</v>
      </c>
      <c r="B181" s="10" t="s">
        <v>358</v>
      </c>
      <c r="C181" s="1">
        <f>C182</f>
        <v>102.05</v>
      </c>
      <c r="D181" s="1">
        <f>D182</f>
        <v>0</v>
      </c>
      <c r="E181" s="7">
        <f t="shared" si="3"/>
        <v>0</v>
      </c>
      <c r="F181" s="95"/>
      <c r="G181" s="95"/>
    </row>
    <row r="182" spans="1:7" ht="75" x14ac:dyDescent="0.25">
      <c r="A182" s="20"/>
      <c r="B182" s="11" t="s">
        <v>359</v>
      </c>
      <c r="C182" s="7">
        <v>102.05</v>
      </c>
      <c r="D182" s="7"/>
      <c r="E182" s="7">
        <f t="shared" si="3"/>
        <v>0</v>
      </c>
      <c r="F182" s="95"/>
      <c r="G182" s="95"/>
    </row>
    <row r="183" spans="1:7" ht="16.5" customHeight="1" x14ac:dyDescent="0.25">
      <c r="A183" s="17" t="s">
        <v>33</v>
      </c>
      <c r="B183" s="10" t="s">
        <v>151</v>
      </c>
      <c r="C183" s="1">
        <f>C184+C188+C186+C185+C187</f>
        <v>172</v>
      </c>
      <c r="D183" s="1">
        <f>D184+D188+D186+D185+D187</f>
        <v>0</v>
      </c>
      <c r="E183" s="7">
        <f t="shared" si="3"/>
        <v>0</v>
      </c>
      <c r="F183" s="95"/>
      <c r="G183" s="95"/>
    </row>
    <row r="184" spans="1:7" ht="60" x14ac:dyDescent="0.25">
      <c r="A184" s="20"/>
      <c r="B184" s="11" t="s">
        <v>272</v>
      </c>
      <c r="C184" s="7">
        <v>172</v>
      </c>
      <c r="D184" s="7"/>
      <c r="E184" s="7">
        <f t="shared" si="3"/>
        <v>0</v>
      </c>
      <c r="F184" s="95"/>
      <c r="G184" s="95"/>
    </row>
    <row r="185" spans="1:7" ht="90" hidden="1" customHeight="1" x14ac:dyDescent="0.25">
      <c r="A185" s="20"/>
      <c r="B185" s="11" t="s">
        <v>271</v>
      </c>
      <c r="C185" s="7">
        <v>0</v>
      </c>
      <c r="D185" s="7">
        <v>0</v>
      </c>
      <c r="E185" s="7" t="e">
        <f t="shared" si="3"/>
        <v>#DIV/0!</v>
      </c>
      <c r="F185" s="95"/>
      <c r="G185" s="95"/>
    </row>
    <row r="186" spans="1:7" ht="105" hidden="1" x14ac:dyDescent="0.25">
      <c r="A186" s="20"/>
      <c r="B186" s="11" t="s">
        <v>269</v>
      </c>
      <c r="C186" s="7">
        <v>0</v>
      </c>
      <c r="D186" s="7">
        <v>0</v>
      </c>
      <c r="E186" s="7" t="e">
        <f t="shared" si="3"/>
        <v>#DIV/0!</v>
      </c>
      <c r="F186" s="95"/>
      <c r="G186" s="95"/>
    </row>
    <row r="187" spans="1:7" ht="105" hidden="1" customHeight="1" x14ac:dyDescent="0.25">
      <c r="A187" s="20"/>
      <c r="B187" s="11" t="s">
        <v>286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30" hidden="1" x14ac:dyDescent="0.25">
      <c r="A188" s="20"/>
      <c r="B188" s="11" t="s">
        <v>226</v>
      </c>
      <c r="C188" s="7"/>
      <c r="D188" s="7"/>
      <c r="E188" s="7" t="e">
        <f t="shared" si="3"/>
        <v>#DIV/0!</v>
      </c>
      <c r="F188" s="95"/>
      <c r="G188" s="95"/>
    </row>
    <row r="189" spans="1:7" ht="14.25" customHeight="1" x14ac:dyDescent="0.25">
      <c r="A189" s="17" t="s">
        <v>35</v>
      </c>
      <c r="B189" s="10" t="s">
        <v>36</v>
      </c>
      <c r="C189" s="1">
        <f>C190+C193+C194</f>
        <v>83340.800000000003</v>
      </c>
      <c r="D189" s="1">
        <f>D190+D193+D194</f>
        <v>416.85269</v>
      </c>
      <c r="E189" s="7">
        <f t="shared" si="3"/>
        <v>0.50017841201428359</v>
      </c>
      <c r="F189" s="95"/>
      <c r="G189" s="95"/>
    </row>
    <row r="190" spans="1:7" ht="176.25" customHeight="1" x14ac:dyDescent="0.25">
      <c r="A190" s="20"/>
      <c r="B190" s="11" t="s">
        <v>227</v>
      </c>
      <c r="C190" s="61">
        <f>C191+C192</f>
        <v>65131.1</v>
      </c>
      <c r="D190" s="61">
        <f>D191+D192</f>
        <v>0</v>
      </c>
      <c r="E190" s="7">
        <f t="shared" si="3"/>
        <v>0</v>
      </c>
      <c r="F190" s="95"/>
      <c r="G190" s="95"/>
    </row>
    <row r="191" spans="1:7" ht="15" customHeight="1" x14ac:dyDescent="0.25">
      <c r="A191" s="20"/>
      <c r="B191" s="11" t="s">
        <v>76</v>
      </c>
      <c r="C191" s="7">
        <v>13109.1</v>
      </c>
      <c r="D191" s="7"/>
      <c r="E191" s="7">
        <f t="shared" si="3"/>
        <v>0</v>
      </c>
      <c r="F191" s="95"/>
      <c r="G191" s="95"/>
    </row>
    <row r="192" spans="1:7" ht="15.75" customHeight="1" x14ac:dyDescent="0.25">
      <c r="A192" s="18"/>
      <c r="B192" s="11" t="s">
        <v>75</v>
      </c>
      <c r="C192" s="7">
        <v>52022</v>
      </c>
      <c r="D192" s="7"/>
      <c r="E192" s="7">
        <f t="shared" si="3"/>
        <v>0</v>
      </c>
      <c r="F192" s="95"/>
      <c r="G192" s="95"/>
    </row>
    <row r="193" spans="1:7" ht="15" hidden="1" customHeight="1" x14ac:dyDescent="0.25">
      <c r="A193" s="18"/>
      <c r="B193" s="11" t="s">
        <v>98</v>
      </c>
      <c r="C193" s="7"/>
      <c r="D193" s="7"/>
      <c r="E193" s="7" t="e">
        <f t="shared" si="3"/>
        <v>#DIV/0!</v>
      </c>
      <c r="F193" s="95"/>
      <c r="G193" s="95"/>
    </row>
    <row r="194" spans="1:7" ht="14.25" customHeight="1" x14ac:dyDescent="0.25">
      <c r="A194" s="18"/>
      <c r="B194" s="11" t="s">
        <v>99</v>
      </c>
      <c r="C194" s="61">
        <f>C200+C199</f>
        <v>18209.7</v>
      </c>
      <c r="D194" s="61">
        <f>D200+D199</f>
        <v>416.85269</v>
      </c>
      <c r="E194" s="7">
        <f t="shared" si="3"/>
        <v>2.2891793384844341</v>
      </c>
      <c r="F194" s="95"/>
      <c r="G194" s="95"/>
    </row>
    <row r="195" spans="1:7" ht="15" hidden="1" customHeight="1" x14ac:dyDescent="0.25">
      <c r="A195" s="18"/>
      <c r="B195" s="11" t="s">
        <v>126</v>
      </c>
      <c r="C195" s="7"/>
      <c r="D195" s="7"/>
      <c r="E195" s="7" t="e">
        <f t="shared" si="3"/>
        <v>#DIV/0!</v>
      </c>
      <c r="F195" s="95"/>
      <c r="G195" s="95"/>
    </row>
    <row r="196" spans="1:7" ht="15" hidden="1" customHeight="1" x14ac:dyDescent="0.25">
      <c r="A196" s="18"/>
      <c r="B196" s="11" t="s">
        <v>127</v>
      </c>
      <c r="C196" s="61"/>
      <c r="D196" s="62"/>
      <c r="E196" s="7" t="e">
        <f>D196/C196*100</f>
        <v>#DIV/0!</v>
      </c>
      <c r="F196" s="95"/>
      <c r="G196" s="95"/>
    </row>
    <row r="197" spans="1:7" ht="28.5" hidden="1" customHeight="1" x14ac:dyDescent="0.25">
      <c r="A197" s="19" t="s">
        <v>138</v>
      </c>
      <c r="B197" s="10" t="s">
        <v>139</v>
      </c>
      <c r="C197" s="63">
        <f>C198</f>
        <v>0</v>
      </c>
      <c r="D197" s="64">
        <f>D198</f>
        <v>0</v>
      </c>
      <c r="E197" s="1"/>
      <c r="F197" s="95"/>
      <c r="G197" s="95"/>
    </row>
    <row r="198" spans="1:7" ht="105" hidden="1" customHeight="1" x14ac:dyDescent="0.25">
      <c r="A198" s="18"/>
      <c r="B198" s="11" t="s">
        <v>140</v>
      </c>
      <c r="C198" s="61">
        <v>0</v>
      </c>
      <c r="D198" s="62">
        <v>0</v>
      </c>
      <c r="E198" s="7" t="e">
        <f t="shared" ref="E198:E269" si="4">D198/C198*100</f>
        <v>#DIV/0!</v>
      </c>
      <c r="F198" s="95"/>
      <c r="G198" s="95"/>
    </row>
    <row r="199" spans="1:7" ht="15.75" customHeight="1" x14ac:dyDescent="0.25">
      <c r="A199" s="18"/>
      <c r="B199" s="11" t="s">
        <v>360</v>
      </c>
      <c r="C199" s="61">
        <v>5909.7</v>
      </c>
      <c r="D199" s="79">
        <v>416.85269</v>
      </c>
      <c r="E199" s="7">
        <f t="shared" si="4"/>
        <v>7.0537030644533569</v>
      </c>
      <c r="F199" s="95"/>
      <c r="G199" s="95"/>
    </row>
    <row r="200" spans="1:7" ht="13.5" customHeight="1" x14ac:dyDescent="0.25">
      <c r="A200" s="18"/>
      <c r="B200" s="11" t="s">
        <v>361</v>
      </c>
      <c r="C200" s="61">
        <v>12300</v>
      </c>
      <c r="D200" s="79"/>
      <c r="E200" s="7">
        <f t="shared" si="4"/>
        <v>0</v>
      </c>
      <c r="F200" s="95"/>
      <c r="G200" s="95"/>
    </row>
    <row r="201" spans="1:7" ht="142.5" customHeight="1" x14ac:dyDescent="0.25">
      <c r="A201" s="19" t="s">
        <v>138</v>
      </c>
      <c r="B201" s="10" t="s">
        <v>228</v>
      </c>
      <c r="C201" s="63">
        <v>2040.8</v>
      </c>
      <c r="D201" s="65">
        <v>0</v>
      </c>
      <c r="E201" s="1">
        <f t="shared" si="4"/>
        <v>0</v>
      </c>
      <c r="F201" s="95"/>
      <c r="G201" s="95"/>
    </row>
    <row r="202" spans="1:7" ht="20.25" customHeight="1" x14ac:dyDescent="0.25">
      <c r="A202" s="19" t="s">
        <v>37</v>
      </c>
      <c r="B202" s="3" t="s">
        <v>190</v>
      </c>
      <c r="C202" s="1">
        <f>C203+C204+C205+C206+C207</f>
        <v>475.2</v>
      </c>
      <c r="D202" s="1">
        <f>D203+D204+D205+D206</f>
        <v>0</v>
      </c>
      <c r="E202" s="7">
        <f t="shared" si="4"/>
        <v>0</v>
      </c>
      <c r="F202" s="95"/>
      <c r="G202" s="95"/>
    </row>
    <row r="203" spans="1:7" ht="60" hidden="1" x14ac:dyDescent="0.25">
      <c r="A203" s="19"/>
      <c r="B203" s="66" t="s">
        <v>248</v>
      </c>
      <c r="C203" s="7"/>
      <c r="D203" s="7"/>
      <c r="E203" s="7" t="e">
        <f t="shared" si="4"/>
        <v>#DIV/0!</v>
      </c>
      <c r="F203" s="95"/>
      <c r="G203" s="95"/>
    </row>
    <row r="204" spans="1:7" ht="120" hidden="1" x14ac:dyDescent="0.25">
      <c r="A204" s="19"/>
      <c r="B204" s="66" t="s">
        <v>230</v>
      </c>
      <c r="C204" s="7"/>
      <c r="D204" s="7"/>
      <c r="E204" s="7" t="e">
        <f t="shared" si="4"/>
        <v>#DIV/0!</v>
      </c>
      <c r="F204" s="95"/>
      <c r="G204" s="95"/>
    </row>
    <row r="205" spans="1:7" ht="60" hidden="1" x14ac:dyDescent="0.25">
      <c r="A205" s="19"/>
      <c r="B205" s="2" t="s">
        <v>229</v>
      </c>
      <c r="C205" s="7"/>
      <c r="D205" s="7"/>
      <c r="E205" s="7" t="e">
        <f t="shared" si="4"/>
        <v>#DIV/0!</v>
      </c>
      <c r="F205" s="95"/>
      <c r="G205" s="95"/>
    </row>
    <row r="206" spans="1:7" ht="75" x14ac:dyDescent="0.25">
      <c r="A206" s="19"/>
      <c r="B206" s="2" t="s">
        <v>411</v>
      </c>
      <c r="C206" s="7">
        <v>475.2</v>
      </c>
      <c r="D206" s="7">
        <v>0</v>
      </c>
      <c r="E206" s="7">
        <f t="shared" si="4"/>
        <v>0</v>
      </c>
      <c r="F206" s="95"/>
      <c r="G206" s="95"/>
    </row>
    <row r="207" spans="1:7" ht="15" customHeight="1" x14ac:dyDescent="0.25">
      <c r="A207" s="19"/>
      <c r="B207" s="2"/>
      <c r="C207" s="7">
        <v>0</v>
      </c>
      <c r="D207" s="7">
        <v>0</v>
      </c>
      <c r="E207" s="7" t="e">
        <f t="shared" si="4"/>
        <v>#DIV/0!</v>
      </c>
      <c r="F207" s="95"/>
      <c r="G207" s="95"/>
    </row>
    <row r="208" spans="1:7" ht="16.5" customHeight="1" x14ac:dyDescent="0.25">
      <c r="A208" s="17" t="s">
        <v>38</v>
      </c>
      <c r="B208" s="3" t="s">
        <v>39</v>
      </c>
      <c r="C208" s="1">
        <f>C209+C218+C242</f>
        <v>299911.67100000003</v>
      </c>
      <c r="D208" s="1">
        <f>D209+D218+D242</f>
        <v>41031.758000000002</v>
      </c>
      <c r="E208" s="7">
        <f t="shared" si="4"/>
        <v>13.681280846186208</v>
      </c>
      <c r="F208" s="95"/>
      <c r="G208" s="95"/>
    </row>
    <row r="209" spans="1:7" ht="15" customHeight="1" x14ac:dyDescent="0.25">
      <c r="A209" s="17" t="s">
        <v>40</v>
      </c>
      <c r="B209" s="3" t="s">
        <v>41</v>
      </c>
      <c r="C209" s="1">
        <f>C210+C211+C212+C213+C214+C215+C216+C217</f>
        <v>52749.8</v>
      </c>
      <c r="D209" s="1">
        <f>D210+D211+D212+D214+D215+D216+D213+D217</f>
        <v>0</v>
      </c>
      <c r="E209" s="7">
        <f t="shared" si="4"/>
        <v>0</v>
      </c>
      <c r="F209" s="95"/>
      <c r="G209" s="95"/>
    </row>
    <row r="210" spans="1:7" ht="210" hidden="1" x14ac:dyDescent="0.25">
      <c r="A210" s="17"/>
      <c r="B210" s="2" t="s">
        <v>331</v>
      </c>
      <c r="C210" s="7"/>
      <c r="D210" s="7"/>
      <c r="E210" s="7" t="e">
        <f t="shared" si="4"/>
        <v>#DIV/0!</v>
      </c>
      <c r="F210" s="95"/>
      <c r="G210" s="95"/>
    </row>
    <row r="211" spans="1:7" ht="94.5" customHeight="1" x14ac:dyDescent="0.25">
      <c r="A211" s="17"/>
      <c r="B211" s="2" t="s">
        <v>231</v>
      </c>
      <c r="C211" s="7">
        <v>49411.9</v>
      </c>
      <c r="D211" s="7">
        <v>0</v>
      </c>
      <c r="E211" s="7">
        <f t="shared" si="4"/>
        <v>0</v>
      </c>
      <c r="F211" s="95"/>
      <c r="G211" s="95"/>
    </row>
    <row r="212" spans="1:7" ht="82.5" customHeight="1" x14ac:dyDescent="0.25">
      <c r="A212" s="20"/>
      <c r="B212" s="2" t="s">
        <v>114</v>
      </c>
      <c r="C212" s="7">
        <v>3187.9</v>
      </c>
      <c r="D212" s="7">
        <v>0</v>
      </c>
      <c r="E212" s="7">
        <f t="shared" si="4"/>
        <v>0</v>
      </c>
      <c r="F212" s="95"/>
      <c r="G212" s="95"/>
    </row>
    <row r="213" spans="1:7" ht="120" hidden="1" x14ac:dyDescent="0.25">
      <c r="A213" s="20"/>
      <c r="B213" s="2" t="s">
        <v>232</v>
      </c>
      <c r="C213" s="7"/>
      <c r="D213" s="7"/>
      <c r="E213" s="7" t="e">
        <f t="shared" si="4"/>
        <v>#DIV/0!</v>
      </c>
      <c r="F213" s="95"/>
      <c r="G213" s="95"/>
    </row>
    <row r="214" spans="1:7" hidden="1" x14ac:dyDescent="0.25">
      <c r="A214" s="20"/>
      <c r="B214" s="11" t="s">
        <v>98</v>
      </c>
      <c r="C214" s="7"/>
      <c r="D214" s="7"/>
      <c r="E214" s="7" t="e">
        <f t="shared" si="4"/>
        <v>#DIV/0!</v>
      </c>
      <c r="F214" s="95"/>
      <c r="G214" s="95"/>
    </row>
    <row r="215" spans="1:7" ht="105" hidden="1" x14ac:dyDescent="0.25">
      <c r="A215" s="20"/>
      <c r="B215" s="11" t="s">
        <v>354</v>
      </c>
      <c r="C215" s="7">
        <v>0</v>
      </c>
      <c r="D215" s="7"/>
      <c r="E215" s="7" t="e">
        <f t="shared" si="4"/>
        <v>#DIV/0!</v>
      </c>
      <c r="F215" s="95"/>
      <c r="G215" s="95"/>
    </row>
    <row r="216" spans="1:7" ht="148.5" hidden="1" customHeight="1" x14ac:dyDescent="0.25">
      <c r="A216" s="20"/>
      <c r="B216" s="11" t="s">
        <v>332</v>
      </c>
      <c r="C216" s="7"/>
      <c r="D216" s="7"/>
      <c r="E216" s="7" t="e">
        <f t="shared" si="4"/>
        <v>#DIV/0!</v>
      </c>
      <c r="F216" s="95"/>
      <c r="G216" s="95"/>
    </row>
    <row r="217" spans="1:7" x14ac:dyDescent="0.25">
      <c r="A217" s="20"/>
      <c r="B217" s="11" t="s">
        <v>355</v>
      </c>
      <c r="C217" s="7">
        <v>150</v>
      </c>
      <c r="D217" s="7">
        <v>0</v>
      </c>
      <c r="E217" s="7">
        <f t="shared" si="4"/>
        <v>0</v>
      </c>
      <c r="F217" s="95"/>
      <c r="G217" s="95"/>
    </row>
    <row r="218" spans="1:7" ht="18" customHeight="1" x14ac:dyDescent="0.25">
      <c r="A218" s="17" t="s">
        <v>42</v>
      </c>
      <c r="B218" s="10" t="s">
        <v>43</v>
      </c>
      <c r="C218" s="1">
        <f>C222+C226+C230+C233+C238</f>
        <v>221020.378</v>
      </c>
      <c r="D218" s="1">
        <f>D222+D226+D230+D233+D238</f>
        <v>41031.758000000002</v>
      </c>
      <c r="E218" s="7">
        <f t="shared" si="4"/>
        <v>18.564694518801339</v>
      </c>
      <c r="F218" s="95"/>
      <c r="G218" s="95"/>
    </row>
    <row r="219" spans="1:7" ht="90" hidden="1" customHeight="1" x14ac:dyDescent="0.25">
      <c r="A219" s="19"/>
      <c r="B219" s="11" t="s">
        <v>121</v>
      </c>
      <c r="C219" s="7"/>
      <c r="D219" s="7"/>
      <c r="E219" s="7" t="e">
        <f t="shared" si="4"/>
        <v>#DIV/0!</v>
      </c>
      <c r="F219" s="95"/>
      <c r="G219" s="95"/>
    </row>
    <row r="220" spans="1:7" ht="60" hidden="1" customHeight="1" x14ac:dyDescent="0.25">
      <c r="A220" s="19"/>
      <c r="B220" s="11" t="s">
        <v>122</v>
      </c>
      <c r="C220" s="7"/>
      <c r="D220" s="7"/>
      <c r="E220" s="7" t="e">
        <f t="shared" si="4"/>
        <v>#DIV/0!</v>
      </c>
      <c r="F220" s="95"/>
      <c r="G220" s="95"/>
    </row>
    <row r="221" spans="1:7" ht="30" hidden="1" customHeight="1" x14ac:dyDescent="0.25">
      <c r="A221" s="19"/>
      <c r="B221" s="2" t="s">
        <v>77</v>
      </c>
      <c r="C221" s="7"/>
      <c r="D221" s="7"/>
      <c r="E221" s="7" t="e">
        <f t="shared" si="4"/>
        <v>#DIV/0!</v>
      </c>
      <c r="F221" s="95"/>
      <c r="G221" s="95"/>
    </row>
    <row r="222" spans="1:7" ht="108" customHeight="1" x14ac:dyDescent="0.25">
      <c r="A222" s="19"/>
      <c r="B222" s="2" t="s">
        <v>398</v>
      </c>
      <c r="C222" s="7">
        <f>C223+C224+C225</f>
        <v>24794.25</v>
      </c>
      <c r="D222" s="7">
        <f>D223+D224</f>
        <v>0</v>
      </c>
      <c r="E222" s="7">
        <f t="shared" si="4"/>
        <v>0</v>
      </c>
      <c r="F222" s="95"/>
      <c r="G222" s="95"/>
    </row>
    <row r="223" spans="1:7" ht="16.5" customHeight="1" x14ac:dyDescent="0.25">
      <c r="A223" s="19"/>
      <c r="B223" s="2" t="s">
        <v>182</v>
      </c>
      <c r="C223" s="7">
        <v>11000</v>
      </c>
      <c r="D223" s="7"/>
      <c r="E223" s="7">
        <f t="shared" si="4"/>
        <v>0</v>
      </c>
      <c r="F223" s="95"/>
      <c r="G223" s="95"/>
    </row>
    <row r="224" spans="1:7" ht="18" customHeight="1" x14ac:dyDescent="0.25">
      <c r="A224" s="19"/>
      <c r="B224" s="2" t="s">
        <v>183</v>
      </c>
      <c r="C224" s="7">
        <v>13599.6</v>
      </c>
      <c r="D224" s="7"/>
      <c r="E224" s="7">
        <f t="shared" si="4"/>
        <v>0</v>
      </c>
      <c r="F224" s="95"/>
      <c r="G224" s="95"/>
    </row>
    <row r="225" spans="1:7" ht="18" customHeight="1" x14ac:dyDescent="0.25">
      <c r="A225" s="19"/>
      <c r="B225" s="2" t="s">
        <v>98</v>
      </c>
      <c r="C225" s="7">
        <v>194.65</v>
      </c>
      <c r="D225" s="7"/>
      <c r="E225" s="7">
        <f t="shared" si="4"/>
        <v>0</v>
      </c>
      <c r="F225" s="95"/>
      <c r="G225" s="95"/>
    </row>
    <row r="226" spans="1:7" ht="135" x14ac:dyDescent="0.25">
      <c r="A226" s="19"/>
      <c r="B226" s="16" t="s">
        <v>419</v>
      </c>
      <c r="C226" s="7">
        <f>C227+C228+C229</f>
        <v>84375.07</v>
      </c>
      <c r="D226" s="7">
        <f>D227+D228+D229</f>
        <v>41031.758000000002</v>
      </c>
      <c r="E226" s="7">
        <f t="shared" si="4"/>
        <v>48.630191358656056</v>
      </c>
      <c r="F226" s="95"/>
      <c r="G226" s="95"/>
    </row>
    <row r="227" spans="1:7" x14ac:dyDescent="0.25">
      <c r="A227" s="19"/>
      <c r="B227" s="2" t="s">
        <v>182</v>
      </c>
      <c r="C227" s="7">
        <v>44115.199999999997</v>
      </c>
      <c r="D227" s="7">
        <v>24033.9</v>
      </c>
      <c r="E227" s="7">
        <f t="shared" si="4"/>
        <v>54.479861816335415</v>
      </c>
      <c r="F227" s="95"/>
      <c r="G227" s="95"/>
    </row>
    <row r="228" spans="1:7" x14ac:dyDescent="0.25">
      <c r="A228" s="19"/>
      <c r="B228" s="2" t="s">
        <v>183</v>
      </c>
      <c r="C228" s="7">
        <v>39878.400000000001</v>
      </c>
      <c r="D228" s="7">
        <v>16657.900000000001</v>
      </c>
      <c r="E228" s="7">
        <f t="shared" si="4"/>
        <v>41.771736077676138</v>
      </c>
      <c r="F228" s="95"/>
      <c r="G228" s="95"/>
    </row>
    <row r="229" spans="1:7" x14ac:dyDescent="0.25">
      <c r="A229" s="19"/>
      <c r="B229" s="2" t="s">
        <v>98</v>
      </c>
      <c r="C229" s="7">
        <v>381.47</v>
      </c>
      <c r="D229" s="7">
        <v>339.95800000000003</v>
      </c>
      <c r="E229" s="7">
        <f t="shared" si="4"/>
        <v>89.117886072299271</v>
      </c>
      <c r="F229" s="95"/>
      <c r="G229" s="95"/>
    </row>
    <row r="230" spans="1:7" ht="109.5" customHeight="1" x14ac:dyDescent="0.25">
      <c r="A230" s="19"/>
      <c r="B230" s="16" t="s">
        <v>412</v>
      </c>
      <c r="C230" s="7">
        <f>C231+C232</f>
        <v>9453.5</v>
      </c>
      <c r="D230" s="7">
        <f>D231+D232</f>
        <v>0</v>
      </c>
      <c r="E230" s="7">
        <f t="shared" si="4"/>
        <v>0</v>
      </c>
      <c r="F230" s="95"/>
      <c r="G230" s="80">
        <f>C230+C233</f>
        <v>38315.057999999997</v>
      </c>
    </row>
    <row r="231" spans="1:7" x14ac:dyDescent="0.25">
      <c r="A231" s="19"/>
      <c r="B231" s="16" t="s">
        <v>413</v>
      </c>
      <c r="C231" s="7">
        <v>9075.2999999999993</v>
      </c>
      <c r="D231" s="7">
        <v>0</v>
      </c>
      <c r="E231" s="7">
        <f t="shared" si="4"/>
        <v>0</v>
      </c>
      <c r="F231" s="95"/>
      <c r="G231" s="95"/>
    </row>
    <row r="232" spans="1:7" x14ac:dyDescent="0.25">
      <c r="A232" s="19"/>
      <c r="B232" s="16" t="s">
        <v>182</v>
      </c>
      <c r="C232" s="7">
        <v>378.2</v>
      </c>
      <c r="D232" s="7">
        <v>0</v>
      </c>
      <c r="E232" s="7">
        <f t="shared" si="4"/>
        <v>0</v>
      </c>
      <c r="F232" s="95"/>
      <c r="G232" s="95"/>
    </row>
    <row r="233" spans="1:7" ht="120" x14ac:dyDescent="0.25">
      <c r="A233" s="19"/>
      <c r="B233" s="16" t="s">
        <v>412</v>
      </c>
      <c r="C233" s="7">
        <f>C234+C235+C236+C237</f>
        <v>28861.557999999997</v>
      </c>
      <c r="D233" s="7">
        <f>D234+D235</f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414</v>
      </c>
      <c r="C234" s="7">
        <v>27355.1</v>
      </c>
      <c r="D234" s="7">
        <v>0</v>
      </c>
      <c r="E234" s="7">
        <f t="shared" si="4"/>
        <v>0</v>
      </c>
      <c r="F234" s="95"/>
      <c r="G234" s="95"/>
    </row>
    <row r="235" spans="1:7" x14ac:dyDescent="0.25">
      <c r="A235" s="19"/>
      <c r="B235" s="16" t="s">
        <v>415</v>
      </c>
      <c r="C235" s="7">
        <v>1140</v>
      </c>
      <c r="D235" s="7"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416</v>
      </c>
      <c r="C236" s="7">
        <v>210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418</v>
      </c>
      <c r="C237" s="7">
        <v>156.458</v>
      </c>
      <c r="D237" s="7">
        <v>0</v>
      </c>
      <c r="E237" s="7">
        <f t="shared" si="4"/>
        <v>0</v>
      </c>
      <c r="F237" s="95"/>
      <c r="G237" s="95"/>
    </row>
    <row r="238" spans="1:7" ht="90" x14ac:dyDescent="0.25">
      <c r="A238" s="19"/>
      <c r="B238" s="16" t="s">
        <v>417</v>
      </c>
      <c r="C238" s="7">
        <f>C239+C240</f>
        <v>73536</v>
      </c>
      <c r="D238" s="7">
        <f>D239+D240</f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413</v>
      </c>
      <c r="C239" s="7">
        <v>70594.600000000006</v>
      </c>
      <c r="D239" s="7"/>
      <c r="E239" s="7">
        <f t="shared" si="4"/>
        <v>0</v>
      </c>
      <c r="F239" s="95"/>
      <c r="G239" s="95"/>
    </row>
    <row r="240" spans="1:7" x14ac:dyDescent="0.25">
      <c r="A240" s="19"/>
      <c r="B240" s="16" t="s">
        <v>182</v>
      </c>
      <c r="C240" s="7">
        <v>2941.4</v>
      </c>
      <c r="D240" s="7"/>
      <c r="E240" s="7">
        <f t="shared" si="4"/>
        <v>0</v>
      </c>
      <c r="F240" s="95"/>
      <c r="G240" s="95"/>
    </row>
    <row r="241" spans="1:7" ht="45" hidden="1" customHeight="1" x14ac:dyDescent="0.25">
      <c r="A241" s="19"/>
      <c r="B241" s="2" t="s">
        <v>385</v>
      </c>
      <c r="C241" s="7"/>
      <c r="D241" s="7"/>
      <c r="E241" s="7" t="e">
        <f t="shared" si="4"/>
        <v>#DIV/0!</v>
      </c>
      <c r="F241" s="95"/>
      <c r="G241" s="95"/>
    </row>
    <row r="242" spans="1:7" ht="18" customHeight="1" x14ac:dyDescent="0.25">
      <c r="A242" s="17" t="s">
        <v>153</v>
      </c>
      <c r="B242" s="10" t="s">
        <v>154</v>
      </c>
      <c r="C242" s="1">
        <f>C246+C247+C248+C249+C250</f>
        <v>26141.493000000002</v>
      </c>
      <c r="D242" s="1">
        <f>D246+D247+D248+D249+D250</f>
        <v>0</v>
      </c>
      <c r="E242" s="7">
        <f t="shared" si="4"/>
        <v>0</v>
      </c>
      <c r="F242" s="95"/>
      <c r="G242" s="95"/>
    </row>
    <row r="243" spans="1:7" ht="90" hidden="1" customHeight="1" x14ac:dyDescent="0.25">
      <c r="A243" s="19"/>
      <c r="B243" s="11" t="s">
        <v>121</v>
      </c>
      <c r="C243" s="7"/>
      <c r="D243" s="7"/>
      <c r="E243" s="7" t="e">
        <f t="shared" si="4"/>
        <v>#DIV/0!</v>
      </c>
      <c r="F243" s="95"/>
      <c r="G243" s="95"/>
    </row>
    <row r="244" spans="1:7" ht="60" hidden="1" customHeight="1" x14ac:dyDescent="0.25">
      <c r="A244" s="19"/>
      <c r="B244" s="11" t="s">
        <v>122</v>
      </c>
      <c r="C244" s="7"/>
      <c r="D244" s="7"/>
      <c r="E244" s="7" t="e">
        <f t="shared" si="4"/>
        <v>#DIV/0!</v>
      </c>
      <c r="F244" s="95"/>
      <c r="G244" s="95"/>
    </row>
    <row r="245" spans="1:7" ht="30" hidden="1" customHeight="1" x14ac:dyDescent="0.25">
      <c r="A245" s="19"/>
      <c r="B245" s="2" t="s">
        <v>77</v>
      </c>
      <c r="C245" s="7"/>
      <c r="D245" s="7"/>
      <c r="E245" s="7" t="e">
        <f t="shared" si="4"/>
        <v>#DIV/0!</v>
      </c>
      <c r="F245" s="95"/>
      <c r="G245" s="95"/>
    </row>
    <row r="246" spans="1:7" ht="60" x14ac:dyDescent="0.25">
      <c r="A246" s="19"/>
      <c r="B246" s="16" t="s">
        <v>234</v>
      </c>
      <c r="C246" s="7">
        <v>7128.1</v>
      </c>
      <c r="D246" s="7">
        <v>0</v>
      </c>
      <c r="E246" s="7">
        <f t="shared" si="4"/>
        <v>0</v>
      </c>
      <c r="F246" s="95"/>
      <c r="G246" s="95"/>
    </row>
    <row r="247" spans="1:7" ht="60" x14ac:dyDescent="0.25">
      <c r="A247" s="19"/>
      <c r="B247" s="16" t="s">
        <v>235</v>
      </c>
      <c r="C247" s="7">
        <v>16516.2</v>
      </c>
      <c r="D247" s="7">
        <v>0</v>
      </c>
      <c r="E247" s="7">
        <f t="shared" si="4"/>
        <v>0</v>
      </c>
      <c r="F247" s="95"/>
      <c r="G247" s="95"/>
    </row>
    <row r="248" spans="1:7" ht="120" customHeight="1" x14ac:dyDescent="0.25">
      <c r="A248" s="20"/>
      <c r="B248" s="11" t="s">
        <v>316</v>
      </c>
      <c r="C248" s="7">
        <v>1999.9929999999999</v>
      </c>
      <c r="D248" s="7">
        <v>0</v>
      </c>
      <c r="E248" s="7">
        <f t="shared" si="4"/>
        <v>0</v>
      </c>
      <c r="F248" s="95"/>
      <c r="G248" s="95"/>
    </row>
    <row r="249" spans="1:7" ht="60" x14ac:dyDescent="0.25">
      <c r="A249" s="20"/>
      <c r="B249" s="11" t="s">
        <v>317</v>
      </c>
      <c r="C249" s="7">
        <v>497.2</v>
      </c>
      <c r="D249" s="7">
        <v>0</v>
      </c>
      <c r="E249" s="7">
        <f t="shared" si="4"/>
        <v>0</v>
      </c>
      <c r="F249" s="95"/>
      <c r="G249" s="95"/>
    </row>
    <row r="250" spans="1:7" ht="30" hidden="1" x14ac:dyDescent="0.25">
      <c r="A250" s="20"/>
      <c r="B250" s="11" t="s">
        <v>318</v>
      </c>
      <c r="C250" s="7"/>
      <c r="D250" s="7"/>
      <c r="E250" s="7" t="e">
        <f t="shared" si="4"/>
        <v>#DIV/0!</v>
      </c>
      <c r="F250" s="95"/>
      <c r="G250" s="95"/>
    </row>
    <row r="251" spans="1:7" ht="17.25" hidden="1" customHeight="1" x14ac:dyDescent="0.25">
      <c r="A251" s="17" t="s">
        <v>44</v>
      </c>
      <c r="B251" s="10" t="s">
        <v>45</v>
      </c>
      <c r="C251" s="1">
        <f>C252+C253</f>
        <v>0</v>
      </c>
      <c r="D251" s="1">
        <f>D252</f>
        <v>0</v>
      </c>
      <c r="E251" s="7" t="e">
        <f t="shared" si="4"/>
        <v>#DIV/0!</v>
      </c>
      <c r="F251" s="95"/>
      <c r="G251" s="95"/>
    </row>
    <row r="252" spans="1:7" ht="45" hidden="1" customHeight="1" x14ac:dyDescent="0.25">
      <c r="A252" s="20"/>
      <c r="B252" s="11" t="s">
        <v>236</v>
      </c>
      <c r="C252" s="7"/>
      <c r="D252" s="7"/>
      <c r="E252" s="7" t="e">
        <f t="shared" si="4"/>
        <v>#DIV/0!</v>
      </c>
      <c r="F252" s="95"/>
      <c r="G252" s="95"/>
    </row>
    <row r="253" spans="1:7" ht="105" hidden="1" x14ac:dyDescent="0.25">
      <c r="A253" s="20"/>
      <c r="B253" s="11" t="s">
        <v>186</v>
      </c>
      <c r="C253" s="7">
        <v>0</v>
      </c>
      <c r="D253" s="7">
        <v>0</v>
      </c>
      <c r="E253" s="7" t="e">
        <f t="shared" si="4"/>
        <v>#DIV/0!</v>
      </c>
      <c r="F253" s="95"/>
      <c r="G253" s="95"/>
    </row>
    <row r="254" spans="1:7" ht="17.25" customHeight="1" x14ac:dyDescent="0.25">
      <c r="A254" s="17" t="s">
        <v>46</v>
      </c>
      <c r="B254" s="10" t="s">
        <v>47</v>
      </c>
      <c r="C254" s="1">
        <f>C255+C267+C300+C314+C322</f>
        <v>1290497.2416000001</v>
      </c>
      <c r="D254" s="1">
        <f>D255+D267+D300+D314+D322</f>
        <v>83720.965159999992</v>
      </c>
      <c r="E254" s="7">
        <f t="shared" si="4"/>
        <v>6.4874966378231109</v>
      </c>
      <c r="F254" s="95"/>
      <c r="G254" s="95"/>
    </row>
    <row r="255" spans="1:7" ht="16.5" customHeight="1" x14ac:dyDescent="0.25">
      <c r="A255" s="17" t="s">
        <v>48</v>
      </c>
      <c r="B255" s="10" t="s">
        <v>49</v>
      </c>
      <c r="C255" s="1">
        <f>C258+C259+C263+C265+C261+C262+C256+C257+C264+C266</f>
        <v>211120.5</v>
      </c>
      <c r="D255" s="1">
        <f>D258+D259+D263+D265+D261+D262+D256+D257+D264+D266</f>
        <v>14768.442000000001</v>
      </c>
      <c r="E255" s="7">
        <f t="shared" si="4"/>
        <v>6.9952666841922024</v>
      </c>
      <c r="F255" s="95"/>
      <c r="G255" s="95"/>
    </row>
    <row r="256" spans="1:7" ht="120" hidden="1" customHeight="1" x14ac:dyDescent="0.25">
      <c r="A256" s="17"/>
      <c r="B256" s="11" t="s">
        <v>250</v>
      </c>
      <c r="C256" s="7">
        <v>0</v>
      </c>
      <c r="D256" s="7">
        <v>0</v>
      </c>
      <c r="E256" s="7" t="e">
        <f t="shared" si="4"/>
        <v>#DIV/0!</v>
      </c>
      <c r="F256" s="95"/>
      <c r="G256" s="95"/>
    </row>
    <row r="257" spans="1:7" ht="135" hidden="1" customHeight="1" x14ac:dyDescent="0.25">
      <c r="A257" s="17"/>
      <c r="B257" s="11" t="s">
        <v>273</v>
      </c>
      <c r="C257" s="7">
        <v>0</v>
      </c>
      <c r="D257" s="7">
        <v>0</v>
      </c>
      <c r="E257" s="7" t="e">
        <f t="shared" si="4"/>
        <v>#DIV/0!</v>
      </c>
      <c r="F257" s="95"/>
      <c r="G257" s="95"/>
    </row>
    <row r="258" spans="1:7" ht="46.5" customHeight="1" x14ac:dyDescent="0.25">
      <c r="A258" s="17"/>
      <c r="B258" s="42" t="s">
        <v>141</v>
      </c>
      <c r="C258" s="40">
        <v>115445.1</v>
      </c>
      <c r="D258" s="7">
        <v>8459.3880000000008</v>
      </c>
      <c r="E258" s="7">
        <f t="shared" si="4"/>
        <v>7.3276284571627563</v>
      </c>
      <c r="F258" s="95"/>
      <c r="G258" s="95"/>
    </row>
    <row r="259" spans="1:7" ht="49.5" customHeight="1" x14ac:dyDescent="0.25">
      <c r="A259" s="20"/>
      <c r="B259" s="2" t="s">
        <v>142</v>
      </c>
      <c r="C259" s="40">
        <v>130.69999999999999</v>
      </c>
      <c r="D259" s="7">
        <v>0</v>
      </c>
      <c r="E259" s="7">
        <f t="shared" si="4"/>
        <v>0</v>
      </c>
      <c r="F259" s="95"/>
      <c r="G259" s="95"/>
    </row>
    <row r="260" spans="1:7" ht="120" hidden="1" customHeight="1" x14ac:dyDescent="0.25">
      <c r="A260" s="20"/>
      <c r="B260" s="41" t="s">
        <v>123</v>
      </c>
      <c r="C260" s="40"/>
      <c r="D260" s="7"/>
      <c r="E260" s="7" t="e">
        <f t="shared" si="4"/>
        <v>#DIV/0!</v>
      </c>
      <c r="F260" s="95"/>
      <c r="G260" s="95"/>
    </row>
    <row r="261" spans="1:7" ht="150" hidden="1" customHeight="1" x14ac:dyDescent="0.25">
      <c r="A261" s="20"/>
      <c r="B261" s="41" t="s">
        <v>237</v>
      </c>
      <c r="C261" s="40">
        <v>0</v>
      </c>
      <c r="D261" s="7">
        <v>0</v>
      </c>
      <c r="E261" s="7" t="e">
        <f t="shared" si="4"/>
        <v>#DIV/0!</v>
      </c>
      <c r="F261" s="95"/>
      <c r="G261" s="95"/>
    </row>
    <row r="262" spans="1:7" ht="120" hidden="1" customHeight="1" x14ac:dyDescent="0.25">
      <c r="A262" s="20"/>
      <c r="B262" s="41" t="s">
        <v>238</v>
      </c>
      <c r="C262" s="40">
        <v>0</v>
      </c>
      <c r="D262" s="7">
        <v>0</v>
      </c>
      <c r="E262" s="7" t="e">
        <f t="shared" si="4"/>
        <v>#DIV/0!</v>
      </c>
      <c r="F262" s="95"/>
      <c r="G262" s="95"/>
    </row>
    <row r="263" spans="1:7" x14ac:dyDescent="0.25">
      <c r="A263" s="20"/>
      <c r="B263" s="41" t="s">
        <v>319</v>
      </c>
      <c r="C263" s="40">
        <v>58461.9</v>
      </c>
      <c r="D263" s="7">
        <v>6309.0540000000001</v>
      </c>
      <c r="E263" s="7">
        <f t="shared" si="4"/>
        <v>10.791736156368506</v>
      </c>
      <c r="F263" s="95"/>
      <c r="G263" s="95"/>
    </row>
    <row r="264" spans="1:7" ht="181.5" customHeight="1" x14ac:dyDescent="0.25">
      <c r="A264" s="20"/>
      <c r="B264" s="41" t="s">
        <v>356</v>
      </c>
      <c r="C264" s="40"/>
      <c r="D264" s="7"/>
      <c r="E264" s="7" t="e">
        <f t="shared" si="4"/>
        <v>#DIV/0!</v>
      </c>
      <c r="F264" s="94"/>
      <c r="G264" s="94"/>
    </row>
    <row r="265" spans="1:7" ht="120" x14ac:dyDescent="0.25">
      <c r="A265" s="20"/>
      <c r="B265" s="41" t="s">
        <v>320</v>
      </c>
      <c r="C265" s="40">
        <v>37082.800000000003</v>
      </c>
      <c r="D265" s="7">
        <v>0</v>
      </c>
      <c r="E265" s="7">
        <f t="shared" si="4"/>
        <v>0</v>
      </c>
      <c r="F265" s="94"/>
      <c r="G265" s="94"/>
    </row>
    <row r="266" spans="1:7" ht="45" x14ac:dyDescent="0.25">
      <c r="A266" s="20"/>
      <c r="B266" s="41" t="s">
        <v>193</v>
      </c>
      <c r="C266" s="40"/>
      <c r="D266" s="7"/>
      <c r="E266" s="7" t="e">
        <f t="shared" si="4"/>
        <v>#DIV/0!</v>
      </c>
      <c r="F266" s="94"/>
      <c r="G266" s="94"/>
    </row>
    <row r="267" spans="1:7" ht="17.25" customHeight="1" x14ac:dyDescent="0.25">
      <c r="A267" s="17" t="s">
        <v>50</v>
      </c>
      <c r="B267" s="10" t="s">
        <v>51</v>
      </c>
      <c r="C267" s="1">
        <f>C270+C271+C272+C274+C275+C276+C279+C280+C282+C283+C285+C287+C297+C298+C299</f>
        <v>961465.2</v>
      </c>
      <c r="D267" s="1">
        <f>D270+D271+D272+D274+D275+D276+D279+D280+D282+D283+D285+D287+D297+D298+D299</f>
        <v>62148.270690000005</v>
      </c>
      <c r="E267" s="1">
        <f t="shared" si="4"/>
        <v>6.4639126501926434</v>
      </c>
      <c r="F267" s="94"/>
      <c r="G267" s="94"/>
    </row>
    <row r="268" spans="1:7" ht="30" hidden="1" customHeight="1" x14ac:dyDescent="0.25">
      <c r="A268" s="19"/>
      <c r="B268" s="41" t="s">
        <v>100</v>
      </c>
      <c r="C268" s="40">
        <v>0</v>
      </c>
      <c r="D268" s="7"/>
      <c r="E268" s="7" t="e">
        <f t="shared" si="4"/>
        <v>#DIV/0!</v>
      </c>
      <c r="F268" s="94"/>
      <c r="G268" s="94"/>
    </row>
    <row r="269" spans="1:7" ht="60" hidden="1" x14ac:dyDescent="0.25">
      <c r="A269" s="19"/>
      <c r="B269" s="41" t="s">
        <v>218</v>
      </c>
      <c r="C269" s="40">
        <v>0</v>
      </c>
      <c r="D269" s="7">
        <v>0</v>
      </c>
      <c r="E269" s="7" t="e">
        <f t="shared" si="4"/>
        <v>#DIV/0!</v>
      </c>
      <c r="F269" s="94"/>
      <c r="G269" s="94"/>
    </row>
    <row r="270" spans="1:7" ht="60" x14ac:dyDescent="0.25">
      <c r="A270" s="19"/>
      <c r="B270" s="41" t="s">
        <v>362</v>
      </c>
      <c r="C270" s="40">
        <v>45126</v>
      </c>
      <c r="D270" s="7">
        <v>0</v>
      </c>
      <c r="E270" s="7" t="e">
        <f>D271/C271*100</f>
        <v>#DIV/0!</v>
      </c>
      <c r="F270" s="94"/>
      <c r="G270" s="94"/>
    </row>
    <row r="271" spans="1:7" ht="124.5" hidden="1" customHeight="1" x14ac:dyDescent="0.25">
      <c r="A271" s="19"/>
      <c r="B271" s="41" t="s">
        <v>250</v>
      </c>
      <c r="C271" s="40"/>
      <c r="D271" s="7"/>
      <c r="E271" s="77"/>
      <c r="F271" s="94"/>
      <c r="G271" s="94"/>
    </row>
    <row r="272" spans="1:7" ht="111.75" customHeight="1" x14ac:dyDescent="0.25">
      <c r="A272" s="19"/>
      <c r="B272" s="42" t="s">
        <v>322</v>
      </c>
      <c r="C272" s="40">
        <v>12618.9</v>
      </c>
      <c r="D272" s="7">
        <v>0</v>
      </c>
      <c r="E272" s="7">
        <f t="shared" ref="E272:E327" si="5">D272/C272*100</f>
        <v>0</v>
      </c>
      <c r="F272" s="94"/>
      <c r="G272" s="94"/>
    </row>
    <row r="273" spans="1:7" ht="135" hidden="1" x14ac:dyDescent="0.25">
      <c r="A273" s="19"/>
      <c r="B273" s="41" t="s">
        <v>273</v>
      </c>
      <c r="C273" s="40">
        <v>0</v>
      </c>
      <c r="D273" s="7">
        <v>0</v>
      </c>
      <c r="E273" s="7" t="e">
        <f t="shared" si="5"/>
        <v>#DIV/0!</v>
      </c>
      <c r="F273" s="94"/>
      <c r="G273" s="94"/>
    </row>
    <row r="274" spans="1:7" ht="48.75" customHeight="1" x14ac:dyDescent="0.25">
      <c r="A274" s="19"/>
      <c r="B274" s="41" t="s">
        <v>141</v>
      </c>
      <c r="C274" s="40">
        <v>77854.2</v>
      </c>
      <c r="D274" s="7">
        <v>4922.30134</v>
      </c>
      <c r="E274" s="7">
        <f t="shared" si="5"/>
        <v>6.3224608820076504</v>
      </c>
      <c r="F274" s="94"/>
      <c r="G274" s="94"/>
    </row>
    <row r="275" spans="1:7" ht="48" customHeight="1" x14ac:dyDescent="0.25">
      <c r="A275" s="19"/>
      <c r="B275" s="41" t="s">
        <v>239</v>
      </c>
      <c r="C275" s="40">
        <v>433752.3</v>
      </c>
      <c r="D275" s="7">
        <v>31938.88017</v>
      </c>
      <c r="E275" s="7">
        <f t="shared" si="5"/>
        <v>7.3633915416702109</v>
      </c>
      <c r="F275" s="94"/>
      <c r="G275" s="94"/>
    </row>
    <row r="276" spans="1:7" ht="105.75" customHeight="1" x14ac:dyDescent="0.25">
      <c r="A276" s="19"/>
      <c r="B276" s="41" t="s">
        <v>240</v>
      </c>
      <c r="C276" s="40">
        <v>15328.2</v>
      </c>
      <c r="D276" s="7">
        <v>1191.7664500000001</v>
      </c>
      <c r="E276" s="7">
        <f t="shared" si="5"/>
        <v>7.7749928236844514</v>
      </c>
      <c r="F276" s="94"/>
      <c r="G276" s="94"/>
    </row>
    <row r="277" spans="1:7" ht="60" hidden="1" x14ac:dyDescent="0.25">
      <c r="A277" s="19"/>
      <c r="B277" s="41" t="s">
        <v>155</v>
      </c>
      <c r="C277" s="40">
        <v>0</v>
      </c>
      <c r="D277" s="40">
        <v>0</v>
      </c>
      <c r="E277" s="7" t="e">
        <f t="shared" si="5"/>
        <v>#DIV/0!</v>
      </c>
      <c r="F277" s="94"/>
      <c r="G277" s="94"/>
    </row>
    <row r="278" spans="1:7" ht="135" hidden="1" customHeight="1" x14ac:dyDescent="0.25">
      <c r="A278" s="19"/>
      <c r="B278" s="41" t="s">
        <v>143</v>
      </c>
      <c r="C278" s="40">
        <v>0</v>
      </c>
      <c r="D278" s="7">
        <v>0</v>
      </c>
      <c r="E278" s="7" t="e">
        <f t="shared" si="5"/>
        <v>#DIV/0!</v>
      </c>
      <c r="F278" s="94"/>
      <c r="G278" s="94"/>
    </row>
    <row r="279" spans="1:7" ht="33.75" customHeight="1" x14ac:dyDescent="0.25">
      <c r="A279" s="19"/>
      <c r="B279" s="41" t="s">
        <v>241</v>
      </c>
      <c r="C279" s="40">
        <v>18869.5</v>
      </c>
      <c r="D279" s="7">
        <v>0</v>
      </c>
      <c r="E279" s="7">
        <f t="shared" si="5"/>
        <v>0</v>
      </c>
      <c r="F279" s="94"/>
      <c r="G279" s="94"/>
    </row>
    <row r="280" spans="1:7" ht="30" x14ac:dyDescent="0.25">
      <c r="A280" s="19"/>
      <c r="B280" s="41" t="s">
        <v>303</v>
      </c>
      <c r="C280" s="40">
        <v>2595.3000000000002</v>
      </c>
      <c r="D280" s="7">
        <v>0</v>
      </c>
      <c r="E280" s="7">
        <f t="shared" si="5"/>
        <v>0</v>
      </c>
      <c r="F280" s="94"/>
      <c r="G280" s="94"/>
    </row>
    <row r="281" spans="1:7" ht="135" hidden="1" customHeight="1" x14ac:dyDescent="0.25">
      <c r="A281" s="19"/>
      <c r="B281" s="41" t="s">
        <v>287</v>
      </c>
      <c r="C281" s="40">
        <v>0</v>
      </c>
      <c r="D281" s="40">
        <v>0</v>
      </c>
      <c r="E281" s="7" t="e">
        <f t="shared" si="5"/>
        <v>#DIV/0!</v>
      </c>
      <c r="F281" s="94"/>
      <c r="G281" s="94"/>
    </row>
    <row r="282" spans="1:7" ht="35.25" hidden="1" customHeight="1" x14ac:dyDescent="0.25">
      <c r="A282" s="19"/>
      <c r="B282" s="41" t="s">
        <v>188</v>
      </c>
      <c r="C282" s="40"/>
      <c r="D282" s="7"/>
      <c r="E282" s="7" t="e">
        <f t="shared" si="5"/>
        <v>#DIV/0!</v>
      </c>
      <c r="F282" s="94"/>
      <c r="G282" s="94"/>
    </row>
    <row r="283" spans="1:7" ht="120" hidden="1" x14ac:dyDescent="0.25">
      <c r="A283" s="19"/>
      <c r="B283" s="41" t="s">
        <v>238</v>
      </c>
      <c r="C283" s="40"/>
      <c r="D283" s="7"/>
      <c r="E283" s="7" t="e">
        <f t="shared" si="5"/>
        <v>#DIV/0!</v>
      </c>
      <c r="F283" s="94"/>
      <c r="G283" s="94"/>
    </row>
    <row r="284" spans="1:7" ht="30" hidden="1" x14ac:dyDescent="0.25">
      <c r="A284" s="19"/>
      <c r="B284" s="41" t="s">
        <v>289</v>
      </c>
      <c r="C284" s="40">
        <v>0</v>
      </c>
      <c r="D284" s="7">
        <v>0</v>
      </c>
      <c r="E284" s="7" t="e">
        <f t="shared" si="5"/>
        <v>#DIV/0!</v>
      </c>
      <c r="F284" s="94"/>
      <c r="G284" s="94"/>
    </row>
    <row r="285" spans="1:7" ht="29.25" customHeight="1" x14ac:dyDescent="0.25">
      <c r="A285" s="18"/>
      <c r="B285" s="41" t="s">
        <v>242</v>
      </c>
      <c r="C285" s="40">
        <v>185388.1</v>
      </c>
      <c r="D285" s="7">
        <v>24095.32273</v>
      </c>
      <c r="E285" s="7">
        <f t="shared" si="5"/>
        <v>12.997232686456142</v>
      </c>
      <c r="F285" s="94"/>
      <c r="G285" s="94"/>
    </row>
    <row r="286" spans="1:7" hidden="1" x14ac:dyDescent="0.25">
      <c r="A286" s="18"/>
      <c r="B286" s="41" t="s">
        <v>243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58.5" customHeight="1" x14ac:dyDescent="0.25">
      <c r="A287" s="18"/>
      <c r="B287" s="41" t="s">
        <v>215</v>
      </c>
      <c r="C287" s="40">
        <v>133669.20000000001</v>
      </c>
      <c r="D287" s="40">
        <v>0</v>
      </c>
      <c r="E287" s="7">
        <f t="shared" si="5"/>
        <v>0</v>
      </c>
      <c r="F287" s="94"/>
      <c r="G287" s="94"/>
    </row>
    <row r="288" spans="1:7" ht="30" hidden="1" customHeight="1" x14ac:dyDescent="0.25">
      <c r="A288" s="19"/>
      <c r="B288" s="41" t="s">
        <v>128</v>
      </c>
      <c r="C288" s="40">
        <v>0</v>
      </c>
      <c r="D288" s="40">
        <v>0</v>
      </c>
      <c r="E288" s="7" t="e">
        <f t="shared" si="5"/>
        <v>#DIV/0!</v>
      </c>
      <c r="F288" s="94"/>
      <c r="G288" s="94"/>
    </row>
    <row r="289" spans="1:7" ht="15" hidden="1" customHeight="1" x14ac:dyDescent="0.25">
      <c r="A289" s="19"/>
      <c r="B289" s="41" t="s">
        <v>96</v>
      </c>
      <c r="C289" s="40">
        <v>0</v>
      </c>
      <c r="D289" s="7">
        <v>0</v>
      </c>
      <c r="E289" s="7" t="e">
        <f t="shared" si="5"/>
        <v>#DIV/0!</v>
      </c>
      <c r="F289" s="94"/>
      <c r="G289" s="94"/>
    </row>
    <row r="290" spans="1:7" ht="15" hidden="1" customHeight="1" x14ac:dyDescent="0.25">
      <c r="A290" s="19"/>
      <c r="B290" s="41" t="s">
        <v>97</v>
      </c>
      <c r="C290" s="40">
        <v>0</v>
      </c>
      <c r="D290" s="7">
        <v>0</v>
      </c>
      <c r="E290" s="7" t="e">
        <f t="shared" si="5"/>
        <v>#DIV/0!</v>
      </c>
      <c r="F290" s="94"/>
      <c r="G290" s="94"/>
    </row>
    <row r="291" spans="1:7" ht="45" hidden="1" customHeight="1" x14ac:dyDescent="0.25">
      <c r="A291" s="18"/>
      <c r="B291" s="41" t="s">
        <v>109</v>
      </c>
      <c r="C291" s="40">
        <f>C292+C293</f>
        <v>0</v>
      </c>
      <c r="D291" s="40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8"/>
      <c r="B292" s="41" t="s">
        <v>96</v>
      </c>
      <c r="C292" s="40"/>
      <c r="D292" s="40">
        <v>0</v>
      </c>
      <c r="E292" s="7" t="e">
        <f t="shared" si="5"/>
        <v>#DIV/0!</v>
      </c>
      <c r="F292" s="94"/>
      <c r="G292" s="94"/>
    </row>
    <row r="293" spans="1:7" ht="15" hidden="1" customHeight="1" x14ac:dyDescent="0.25">
      <c r="A293" s="18"/>
      <c r="B293" s="41" t="s">
        <v>97</v>
      </c>
      <c r="C293" s="40"/>
      <c r="D293" s="7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115</v>
      </c>
      <c r="C294" s="40"/>
      <c r="D294" s="7">
        <v>0</v>
      </c>
      <c r="E294" s="7" t="e">
        <f t="shared" si="5"/>
        <v>#DIV/0!</v>
      </c>
      <c r="F294" s="94"/>
      <c r="G294" s="94"/>
    </row>
    <row r="295" spans="1:7" hidden="1" x14ac:dyDescent="0.25">
      <c r="A295" s="18"/>
      <c r="B295" s="41" t="s">
        <v>110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75" hidden="1" customHeight="1" x14ac:dyDescent="0.25">
      <c r="A296" s="18"/>
      <c r="B296" s="41" t="s">
        <v>244</v>
      </c>
      <c r="C296" s="40">
        <v>0</v>
      </c>
      <c r="D296" s="7">
        <v>0</v>
      </c>
      <c r="E296" s="7" t="e">
        <f t="shared" si="5"/>
        <v>#DIV/0!</v>
      </c>
      <c r="F296" s="94"/>
      <c r="G296" s="94"/>
    </row>
    <row r="297" spans="1:7" ht="60.75" customHeight="1" x14ac:dyDescent="0.25">
      <c r="A297" s="18"/>
      <c r="B297" s="41" t="s">
        <v>363</v>
      </c>
      <c r="C297" s="40">
        <v>36263.5</v>
      </c>
      <c r="D297" s="7">
        <v>0</v>
      </c>
      <c r="E297" s="7">
        <f t="shared" si="5"/>
        <v>0</v>
      </c>
      <c r="F297" s="94"/>
      <c r="G297" s="94"/>
    </row>
    <row r="298" spans="1:7" ht="45" hidden="1" x14ac:dyDescent="0.25">
      <c r="A298" s="18"/>
      <c r="B298" s="41" t="s">
        <v>193</v>
      </c>
      <c r="C298" s="40"/>
      <c r="D298" s="7"/>
      <c r="E298" s="7" t="e">
        <f t="shared" si="5"/>
        <v>#DIV/0!</v>
      </c>
      <c r="F298" s="94"/>
      <c r="G298" s="94"/>
    </row>
    <row r="299" spans="1:7" ht="30" hidden="1" x14ac:dyDescent="0.25">
      <c r="A299" s="18"/>
      <c r="B299" s="41" t="s">
        <v>386</v>
      </c>
      <c r="C299" s="40">
        <v>0</v>
      </c>
      <c r="D299" s="7">
        <v>0</v>
      </c>
      <c r="E299" s="7" t="e">
        <f t="shared" si="5"/>
        <v>#DIV/0!</v>
      </c>
      <c r="F299" s="94"/>
      <c r="G299" s="94"/>
    </row>
    <row r="300" spans="1:7" ht="15" customHeight="1" x14ac:dyDescent="0.25">
      <c r="A300" s="17" t="s">
        <v>156</v>
      </c>
      <c r="B300" s="10" t="s">
        <v>157</v>
      </c>
      <c r="C300" s="1">
        <f>C301+C302+C305+C310+C313+C303+C304+C308+C306+C307+C309+C311+C312</f>
        <v>111998.2116</v>
      </c>
      <c r="D300" s="1">
        <f>D301+D302+D305+D310+D313+D303+D304+D308+D306+D307+D309+D311+D312</f>
        <v>6804.2524699999994</v>
      </c>
      <c r="E300" s="7">
        <f t="shared" si="5"/>
        <v>6.0753224295235082</v>
      </c>
      <c r="F300" s="94"/>
      <c r="G300" s="94"/>
    </row>
    <row r="301" spans="1:7" ht="45" x14ac:dyDescent="0.25">
      <c r="A301" s="20"/>
      <c r="B301" s="41" t="s">
        <v>245</v>
      </c>
      <c r="C301" s="40">
        <v>18579.561000000002</v>
      </c>
      <c r="D301" s="7">
        <v>1591.1</v>
      </c>
      <c r="E301" s="7">
        <f t="shared" si="5"/>
        <v>8.5637114892004167</v>
      </c>
      <c r="F301" s="94"/>
      <c r="G301" s="94"/>
    </row>
    <row r="302" spans="1:7" ht="75" x14ac:dyDescent="0.25">
      <c r="A302" s="20"/>
      <c r="B302" s="41" t="s">
        <v>313</v>
      </c>
      <c r="C302" s="40">
        <v>1069.0999999999999</v>
      </c>
      <c r="D302" s="7">
        <v>0</v>
      </c>
      <c r="E302" s="7">
        <f t="shared" si="5"/>
        <v>0</v>
      </c>
      <c r="F302" s="94"/>
      <c r="G302" s="94"/>
    </row>
    <row r="303" spans="1:7" ht="120" hidden="1" x14ac:dyDescent="0.25">
      <c r="A303" s="20"/>
      <c r="B303" s="41" t="s">
        <v>238</v>
      </c>
      <c r="C303" s="40">
        <v>0</v>
      </c>
      <c r="D303" s="7">
        <v>0</v>
      </c>
      <c r="E303" s="7" t="e">
        <f t="shared" si="5"/>
        <v>#DIV/0!</v>
      </c>
      <c r="F303" s="94"/>
      <c r="G303" s="94"/>
    </row>
    <row r="304" spans="1:7" ht="135" hidden="1" x14ac:dyDescent="0.25">
      <c r="A304" s="20"/>
      <c r="B304" s="41" t="s">
        <v>274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x14ac:dyDescent="0.25">
      <c r="A305" s="20"/>
      <c r="B305" s="41" t="s">
        <v>158</v>
      </c>
      <c r="C305" s="40">
        <v>24048.339</v>
      </c>
      <c r="D305" s="7">
        <v>3960.5644699999998</v>
      </c>
      <c r="E305" s="7">
        <f t="shared" si="5"/>
        <v>16.469180969213713</v>
      </c>
      <c r="F305" s="94"/>
      <c r="G305" s="94"/>
    </row>
    <row r="306" spans="1:7" ht="120" x14ac:dyDescent="0.25">
      <c r="A306" s="20"/>
      <c r="B306" s="41" t="s">
        <v>320</v>
      </c>
      <c r="C306" s="40">
        <v>41862.699999999997</v>
      </c>
      <c r="D306" s="7">
        <v>0</v>
      </c>
      <c r="E306" s="7">
        <f t="shared" si="5"/>
        <v>0</v>
      </c>
      <c r="F306" s="94"/>
      <c r="G306" s="94"/>
    </row>
    <row r="307" spans="1:7" ht="45" x14ac:dyDescent="0.25">
      <c r="A307" s="20"/>
      <c r="B307" s="41" t="s">
        <v>378</v>
      </c>
      <c r="C307" s="40">
        <v>13636.7</v>
      </c>
      <c r="D307" s="7">
        <v>1252.588</v>
      </c>
      <c r="E307" s="7">
        <f t="shared" si="5"/>
        <v>9.1854187596705934</v>
      </c>
      <c r="F307" s="94"/>
      <c r="G307" s="94"/>
    </row>
    <row r="308" spans="1:7" ht="51.75" customHeight="1" x14ac:dyDescent="0.25">
      <c r="A308" s="20"/>
      <c r="B308" s="41" t="s">
        <v>420</v>
      </c>
      <c r="C308" s="40">
        <v>2040.8</v>
      </c>
      <c r="D308" s="7">
        <v>0</v>
      </c>
      <c r="E308" s="7">
        <f t="shared" si="5"/>
        <v>0</v>
      </c>
      <c r="F308" s="94"/>
      <c r="G308" s="94"/>
    </row>
    <row r="309" spans="1:7" ht="45" x14ac:dyDescent="0.25">
      <c r="A309" s="20"/>
      <c r="B309" s="41" t="s">
        <v>422</v>
      </c>
      <c r="C309" s="40">
        <v>1</v>
      </c>
      <c r="D309" s="7"/>
      <c r="E309" s="7">
        <f t="shared" si="5"/>
        <v>0</v>
      </c>
      <c r="F309" s="94"/>
      <c r="G309" s="94"/>
    </row>
    <row r="310" spans="1:7" ht="75" hidden="1" x14ac:dyDescent="0.25">
      <c r="A310" s="20"/>
      <c r="B310" s="41" t="s">
        <v>215</v>
      </c>
      <c r="C310" s="40"/>
      <c r="D310" s="7"/>
      <c r="E310" s="7" t="e">
        <f t="shared" si="5"/>
        <v>#DIV/0!</v>
      </c>
      <c r="F310" s="94"/>
      <c r="G310" s="94"/>
    </row>
    <row r="311" spans="1:7" ht="121.5" customHeight="1" x14ac:dyDescent="0.25">
      <c r="A311" s="20"/>
      <c r="B311" s="41" t="s">
        <v>315</v>
      </c>
      <c r="C311" s="40">
        <v>8696.1416000000008</v>
      </c>
      <c r="D311" s="7">
        <v>0</v>
      </c>
      <c r="E311" s="7">
        <f t="shared" si="5"/>
        <v>0</v>
      </c>
      <c r="F311" s="94"/>
      <c r="G311" s="94"/>
    </row>
    <row r="312" spans="1:7" ht="45" x14ac:dyDescent="0.25">
      <c r="A312" s="20"/>
      <c r="B312" s="41" t="s">
        <v>421</v>
      </c>
      <c r="C312" s="40">
        <v>2063.87</v>
      </c>
      <c r="D312" s="7">
        <v>0</v>
      </c>
      <c r="E312" s="7">
        <f t="shared" si="5"/>
        <v>0</v>
      </c>
      <c r="F312" s="94"/>
      <c r="G312" s="94"/>
    </row>
    <row r="313" spans="1:7" ht="45" x14ac:dyDescent="0.25">
      <c r="A313" s="20"/>
      <c r="B313" s="41" t="s">
        <v>193</v>
      </c>
      <c r="C313" s="40"/>
      <c r="D313" s="7"/>
      <c r="E313" s="7" t="e">
        <f t="shared" si="5"/>
        <v>#DIV/0!</v>
      </c>
      <c r="F313" s="94"/>
      <c r="G313" s="94"/>
    </row>
    <row r="314" spans="1:7" ht="17.25" customHeight="1" x14ac:dyDescent="0.25">
      <c r="A314" s="17" t="s">
        <v>52</v>
      </c>
      <c r="B314" s="10" t="s">
        <v>280</v>
      </c>
      <c r="C314" s="1">
        <f>C315+C316+C318+C319+C320+C317+C321</f>
        <v>5913.33</v>
      </c>
      <c r="D314" s="1">
        <f>D315+D316+D318+D319+D320+D317+D321</f>
        <v>0</v>
      </c>
      <c r="E314" s="7">
        <f t="shared" si="5"/>
        <v>0</v>
      </c>
      <c r="F314" s="94"/>
      <c r="G314" s="94"/>
    </row>
    <row r="315" spans="1:7" ht="195" hidden="1" customHeight="1" x14ac:dyDescent="0.25">
      <c r="A315" s="20"/>
      <c r="B315" s="41" t="s">
        <v>275</v>
      </c>
      <c r="C315" s="40">
        <v>0</v>
      </c>
      <c r="D315" s="7">
        <v>0</v>
      </c>
      <c r="E315" s="7" t="e">
        <f t="shared" si="5"/>
        <v>#DIV/0!</v>
      </c>
      <c r="F315" s="94"/>
      <c r="G315" s="94"/>
    </row>
    <row r="316" spans="1:7" ht="60" hidden="1" customHeight="1" outlineLevel="1" x14ac:dyDescent="0.25">
      <c r="A316" s="20"/>
      <c r="B316" s="41" t="s">
        <v>272</v>
      </c>
      <c r="C316" s="40"/>
      <c r="D316" s="7">
        <v>0</v>
      </c>
      <c r="E316" s="7" t="e">
        <f t="shared" si="5"/>
        <v>#DIV/0!</v>
      </c>
      <c r="F316" s="94"/>
      <c r="G316" s="94"/>
    </row>
    <row r="317" spans="1:7" ht="150" hidden="1" customHeight="1" outlineLevel="1" x14ac:dyDescent="0.25">
      <c r="A317" s="20"/>
      <c r="B317" s="41" t="s">
        <v>276</v>
      </c>
      <c r="C317" s="40"/>
      <c r="D317" s="7">
        <v>0</v>
      </c>
      <c r="E317" s="7" t="e">
        <f t="shared" si="5"/>
        <v>#DIV/0!</v>
      </c>
      <c r="F317" s="94"/>
      <c r="G317" s="94"/>
    </row>
    <row r="318" spans="1:7" ht="75" collapsed="1" x14ac:dyDescent="0.25">
      <c r="A318" s="20"/>
      <c r="B318" s="41" t="s">
        <v>423</v>
      </c>
      <c r="C318" s="40">
        <v>22.1</v>
      </c>
      <c r="D318" s="7">
        <v>0</v>
      </c>
      <c r="E318" s="7">
        <f t="shared" si="5"/>
        <v>0</v>
      </c>
      <c r="F318" s="94"/>
      <c r="G318" s="94"/>
    </row>
    <row r="319" spans="1:7" x14ac:dyDescent="0.25">
      <c r="A319" s="20"/>
      <c r="B319" s="41" t="s">
        <v>424</v>
      </c>
      <c r="C319" s="40">
        <v>5891.23</v>
      </c>
      <c r="D319" s="7">
        <v>0</v>
      </c>
      <c r="E319" s="7">
        <f t="shared" si="5"/>
        <v>0</v>
      </c>
      <c r="F319" s="94"/>
      <c r="G319" s="94"/>
    </row>
    <row r="320" spans="1:7" ht="60" hidden="1" x14ac:dyDescent="0.25">
      <c r="A320" s="20"/>
      <c r="B320" s="41" t="s">
        <v>187</v>
      </c>
      <c r="C320" s="40"/>
      <c r="D320" s="7"/>
      <c r="E320" s="7" t="e">
        <f t="shared" si="5"/>
        <v>#DIV/0!</v>
      </c>
      <c r="F320" s="94"/>
      <c r="G320" s="94"/>
    </row>
    <row r="321" spans="1:7" ht="45" hidden="1" x14ac:dyDescent="0.25">
      <c r="A321" s="20"/>
      <c r="B321" s="41" t="s">
        <v>369</v>
      </c>
      <c r="C321" s="40"/>
      <c r="D321" s="7"/>
      <c r="E321" s="7" t="e">
        <f t="shared" si="5"/>
        <v>#DIV/0!</v>
      </c>
      <c r="F321" s="94"/>
      <c r="G321" s="94"/>
    </row>
    <row r="322" spans="1:7" ht="15" hidden="1" customHeight="1" x14ac:dyDescent="0.25">
      <c r="A322" s="17" t="s">
        <v>53</v>
      </c>
      <c r="B322" s="10" t="s">
        <v>54</v>
      </c>
      <c r="C322" s="1">
        <f>C323+C324+C326+C327++C329+C330+C335</f>
        <v>0</v>
      </c>
      <c r="D322" s="1">
        <f>D323+D324+D326+D327++D329+D330+D335</f>
        <v>0</v>
      </c>
      <c r="E322" s="7" t="e">
        <f t="shared" si="5"/>
        <v>#DIV/0!</v>
      </c>
      <c r="F322" s="94"/>
      <c r="G322" s="94"/>
    </row>
    <row r="323" spans="1:7" ht="45" hidden="1" x14ac:dyDescent="0.25">
      <c r="A323" s="17"/>
      <c r="B323" s="41" t="s">
        <v>245</v>
      </c>
      <c r="C323" s="40"/>
      <c r="D323" s="7"/>
      <c r="E323" s="7" t="e">
        <f t="shared" si="5"/>
        <v>#DIV/0!</v>
      </c>
      <c r="F323" s="94"/>
      <c r="G323" s="94"/>
    </row>
    <row r="324" spans="1:7" ht="120" hidden="1" customHeight="1" x14ac:dyDescent="0.25">
      <c r="A324" s="20"/>
      <c r="B324" s="41" t="s">
        <v>250</v>
      </c>
      <c r="C324" s="40">
        <v>0</v>
      </c>
      <c r="D324" s="7">
        <v>0</v>
      </c>
      <c r="E324" s="7" t="e">
        <f t="shared" si="5"/>
        <v>#DIV/0!</v>
      </c>
      <c r="F324" s="94"/>
      <c r="G324" s="94"/>
    </row>
    <row r="325" spans="1:7" ht="135" hidden="1" x14ac:dyDescent="0.25">
      <c r="A325" s="20"/>
      <c r="B325" s="41" t="s">
        <v>159</v>
      </c>
      <c r="C325" s="40">
        <v>0</v>
      </c>
      <c r="D325" s="7">
        <v>0</v>
      </c>
      <c r="E325" s="7" t="e">
        <f t="shared" si="5"/>
        <v>#DIV/0!</v>
      </c>
      <c r="F325" s="94"/>
      <c r="G325" s="94"/>
    </row>
    <row r="326" spans="1:7" ht="105" hidden="1" customHeight="1" x14ac:dyDescent="0.25">
      <c r="A326" s="20"/>
      <c r="B326" s="41" t="s">
        <v>251</v>
      </c>
      <c r="C326" s="40">
        <v>0</v>
      </c>
      <c r="D326" s="7">
        <v>0</v>
      </c>
      <c r="E326" s="7" t="e">
        <f t="shared" si="5"/>
        <v>#DIV/0!</v>
      </c>
      <c r="F326" s="94"/>
      <c r="G326" s="94"/>
    </row>
    <row r="327" spans="1:7" ht="70.5" hidden="1" customHeight="1" x14ac:dyDescent="0.25">
      <c r="A327" s="20"/>
      <c r="B327" s="41" t="s">
        <v>252</v>
      </c>
      <c r="C327" s="40"/>
      <c r="D327" s="7"/>
      <c r="E327" s="7" t="e">
        <f t="shared" si="5"/>
        <v>#DIV/0!</v>
      </c>
      <c r="F327" s="94"/>
      <c r="G327" s="94"/>
    </row>
    <row r="328" spans="1:7" ht="60" hidden="1" customHeight="1" x14ac:dyDescent="0.25">
      <c r="A328" s="20"/>
      <c r="B328" s="41" t="s">
        <v>160</v>
      </c>
      <c r="C328" s="40">
        <v>0</v>
      </c>
      <c r="D328" s="7"/>
      <c r="E328" s="7"/>
      <c r="F328" s="94"/>
      <c r="G328" s="94"/>
    </row>
    <row r="329" spans="1:7" ht="60" hidden="1" x14ac:dyDescent="0.25">
      <c r="A329" s="20"/>
      <c r="B329" s="41" t="s">
        <v>253</v>
      </c>
      <c r="C329" s="40"/>
      <c r="D329" s="7"/>
      <c r="E329" s="7" t="e">
        <f t="shared" ref="E329:E366" si="6">D329/C329*100</f>
        <v>#DIV/0!</v>
      </c>
      <c r="F329" s="94"/>
      <c r="G329" s="94"/>
    </row>
    <row r="330" spans="1:7" ht="120" hidden="1" customHeight="1" x14ac:dyDescent="0.25">
      <c r="A330" s="20"/>
      <c r="B330" s="41" t="s">
        <v>238</v>
      </c>
      <c r="C330" s="40">
        <v>0</v>
      </c>
      <c r="D330" s="7">
        <v>0</v>
      </c>
      <c r="E330" s="7" t="e">
        <f t="shared" si="6"/>
        <v>#DIV/0!</v>
      </c>
      <c r="F330" s="94"/>
      <c r="G330" s="94"/>
    </row>
    <row r="331" spans="1:7" ht="90" hidden="1" customHeight="1" x14ac:dyDescent="0.25">
      <c r="A331" s="20"/>
      <c r="B331" s="41" t="s">
        <v>144</v>
      </c>
      <c r="C331" s="40">
        <v>0</v>
      </c>
      <c r="D331" s="7">
        <v>0</v>
      </c>
      <c r="E331" s="7" t="e">
        <f t="shared" si="6"/>
        <v>#DIV/0!</v>
      </c>
      <c r="F331" s="94"/>
      <c r="G331" s="94"/>
    </row>
    <row r="332" spans="1:7" ht="15" hidden="1" customHeight="1" x14ac:dyDescent="0.25">
      <c r="A332" s="20"/>
      <c r="B332" s="11" t="s">
        <v>98</v>
      </c>
      <c r="C332" s="40">
        <v>0</v>
      </c>
      <c r="D332" s="7">
        <v>0</v>
      </c>
      <c r="E332" s="7" t="e">
        <f t="shared" si="6"/>
        <v>#DIV/0!</v>
      </c>
      <c r="F332" s="94"/>
      <c r="G332" s="94"/>
    </row>
    <row r="333" spans="1:7" ht="60" hidden="1" customHeight="1" x14ac:dyDescent="0.25">
      <c r="A333" s="20"/>
      <c r="B333" s="41" t="s">
        <v>160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75" hidden="1" customHeight="1" x14ac:dyDescent="0.25">
      <c r="A334" s="20"/>
      <c r="B334" s="41" t="s">
        <v>161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30" hidden="1" customHeight="1" x14ac:dyDescent="0.25">
      <c r="A335" s="20"/>
      <c r="B335" s="41" t="s">
        <v>254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idden="1" x14ac:dyDescent="0.25">
      <c r="A336" s="20"/>
      <c r="B336" s="41" t="s">
        <v>101</v>
      </c>
      <c r="C336" s="40">
        <v>0</v>
      </c>
      <c r="D336" s="7"/>
      <c r="E336" s="7" t="e">
        <f t="shared" si="6"/>
        <v>#DIV/0!</v>
      </c>
      <c r="F336" s="94"/>
      <c r="G336" s="94"/>
    </row>
    <row r="337" spans="1:7" ht="29.25" x14ac:dyDescent="0.25">
      <c r="A337" s="17" t="s">
        <v>55</v>
      </c>
      <c r="B337" s="10" t="s">
        <v>56</v>
      </c>
      <c r="C337" s="1">
        <f>C338+C341+C344+C349+C352+C355+C345+C351+C353+C354+C350+C356+C346</f>
        <v>80203.399999999994</v>
      </c>
      <c r="D337" s="1">
        <f>D338+D341+D344+D349+D352+D355+D345+D351+D353+D354+D350+D356+D346</f>
        <v>4207.04</v>
      </c>
      <c r="E337" s="7">
        <f t="shared" si="6"/>
        <v>5.2454634092819008</v>
      </c>
      <c r="F337" s="94"/>
      <c r="G337" s="94"/>
    </row>
    <row r="338" spans="1:7" s="43" customFormat="1" ht="45" x14ac:dyDescent="0.25">
      <c r="A338" s="20"/>
      <c r="B338" s="41" t="s">
        <v>245</v>
      </c>
      <c r="C338" s="40">
        <f>C339+C340</f>
        <v>52130.7</v>
      </c>
      <c r="D338" s="40">
        <f>D339+D340</f>
        <v>4207.04</v>
      </c>
      <c r="E338" s="7">
        <f t="shared" si="6"/>
        <v>8.0701774578127683</v>
      </c>
      <c r="F338" s="94"/>
      <c r="G338" s="94"/>
    </row>
    <row r="339" spans="1:7" s="43" customFormat="1" ht="14.25" customHeight="1" x14ac:dyDescent="0.25">
      <c r="A339" s="20"/>
      <c r="B339" s="41" t="s">
        <v>78</v>
      </c>
      <c r="C339" s="40">
        <v>18262.3</v>
      </c>
      <c r="D339" s="7">
        <v>1538</v>
      </c>
      <c r="E339" s="7">
        <f t="shared" si="6"/>
        <v>8.4217212508829675</v>
      </c>
      <c r="F339" s="94"/>
      <c r="G339" s="94"/>
    </row>
    <row r="340" spans="1:7" s="43" customFormat="1" ht="16.5" customHeight="1" x14ac:dyDescent="0.25">
      <c r="A340" s="17"/>
      <c r="B340" s="41" t="s">
        <v>79</v>
      </c>
      <c r="C340" s="40">
        <v>33868.400000000001</v>
      </c>
      <c r="D340" s="7">
        <v>2669.04</v>
      </c>
      <c r="E340" s="7">
        <f t="shared" si="6"/>
        <v>7.8806202832138501</v>
      </c>
      <c r="F340" s="97"/>
      <c r="G340" s="97"/>
    </row>
    <row r="341" spans="1:7" s="43" customFormat="1" ht="120" hidden="1" x14ac:dyDescent="0.25">
      <c r="A341" s="20"/>
      <c r="B341" s="41" t="s">
        <v>246</v>
      </c>
      <c r="C341" s="40">
        <f>C342+C343</f>
        <v>0</v>
      </c>
      <c r="D341" s="40">
        <f>D342+D343</f>
        <v>0</v>
      </c>
      <c r="E341" s="7" t="e">
        <f t="shared" si="6"/>
        <v>#DIV/0!</v>
      </c>
      <c r="F341" s="97"/>
      <c r="G341" s="97"/>
    </row>
    <row r="342" spans="1:7" s="43" customFormat="1" ht="14.25" hidden="1" customHeight="1" x14ac:dyDescent="0.25">
      <c r="A342" s="20"/>
      <c r="B342" s="41" t="s">
        <v>78</v>
      </c>
      <c r="C342" s="40"/>
      <c r="D342" s="7"/>
      <c r="E342" s="7" t="e">
        <f t="shared" si="6"/>
        <v>#DIV/0!</v>
      </c>
      <c r="F342" s="97"/>
      <c r="G342" s="97"/>
    </row>
    <row r="343" spans="1:7" s="43" customFormat="1" ht="16.5" hidden="1" customHeight="1" x14ac:dyDescent="0.25">
      <c r="A343" s="17"/>
      <c r="B343" s="41" t="s">
        <v>79</v>
      </c>
      <c r="C343" s="40"/>
      <c r="D343" s="7"/>
      <c r="E343" s="7" t="e">
        <f t="shared" si="6"/>
        <v>#DIV/0!</v>
      </c>
      <c r="F343" s="97"/>
      <c r="G343" s="97"/>
    </row>
    <row r="344" spans="1:7" ht="120" hidden="1" customHeight="1" x14ac:dyDescent="0.25">
      <c r="A344" s="17"/>
      <c r="B344" s="41" t="s">
        <v>255</v>
      </c>
      <c r="C344" s="40">
        <v>0</v>
      </c>
      <c r="D344" s="7">
        <v>0</v>
      </c>
      <c r="E344" s="7" t="e">
        <f t="shared" si="6"/>
        <v>#DIV/0!</v>
      </c>
      <c r="F344" s="95"/>
      <c r="G344" s="95"/>
    </row>
    <row r="345" spans="1:7" ht="105" hidden="1" customHeight="1" x14ac:dyDescent="0.25">
      <c r="A345" s="17"/>
      <c r="B345" s="41" t="s">
        <v>270</v>
      </c>
      <c r="C345" s="40">
        <v>0</v>
      </c>
      <c r="D345" s="7">
        <v>0</v>
      </c>
      <c r="E345" s="7" t="e">
        <f t="shared" si="6"/>
        <v>#DIV/0!</v>
      </c>
      <c r="F345" s="95"/>
      <c r="G345" s="95"/>
    </row>
    <row r="346" spans="1:7" ht="123.75" customHeight="1" x14ac:dyDescent="0.25">
      <c r="A346" s="17"/>
      <c r="B346" s="42" t="s">
        <v>315</v>
      </c>
      <c r="C346" s="40">
        <f>C347+C348</f>
        <v>26283.100000000002</v>
      </c>
      <c r="D346" s="40">
        <f>D347+D348</f>
        <v>0</v>
      </c>
      <c r="E346" s="7">
        <f t="shared" si="6"/>
        <v>0</v>
      </c>
      <c r="F346" s="95"/>
      <c r="G346" s="95"/>
    </row>
    <row r="347" spans="1:7" x14ac:dyDescent="0.25">
      <c r="A347" s="17"/>
      <c r="B347" s="11" t="s">
        <v>360</v>
      </c>
      <c r="C347" s="40">
        <v>4866.7</v>
      </c>
      <c r="D347" s="7">
        <v>0</v>
      </c>
      <c r="E347" s="7">
        <f t="shared" si="6"/>
        <v>0</v>
      </c>
      <c r="F347" s="95"/>
      <c r="G347" s="95"/>
    </row>
    <row r="348" spans="1:7" x14ac:dyDescent="0.25">
      <c r="A348" s="17"/>
      <c r="B348" s="11" t="s">
        <v>361</v>
      </c>
      <c r="C348" s="40">
        <v>21416.400000000001</v>
      </c>
      <c r="D348" s="7">
        <v>0</v>
      </c>
      <c r="E348" s="7">
        <f t="shared" si="6"/>
        <v>0</v>
      </c>
      <c r="F348" s="95"/>
      <c r="G348" s="95"/>
    </row>
    <row r="349" spans="1:7" ht="150" x14ac:dyDescent="0.25">
      <c r="A349" s="17"/>
      <c r="B349" s="41" t="s">
        <v>425</v>
      </c>
      <c r="C349" s="40">
        <v>1789.6</v>
      </c>
      <c r="D349" s="7">
        <v>0</v>
      </c>
      <c r="E349" s="7">
        <f t="shared" si="6"/>
        <v>0</v>
      </c>
      <c r="F349" s="95"/>
      <c r="G349" s="95"/>
    </row>
    <row r="350" spans="1:7" ht="165" hidden="1" x14ac:dyDescent="0.25">
      <c r="A350" s="17"/>
      <c r="B350" s="41" t="s">
        <v>192</v>
      </c>
      <c r="C350" s="40"/>
      <c r="D350" s="7"/>
      <c r="E350" s="7" t="e">
        <f t="shared" si="6"/>
        <v>#DIV/0!</v>
      </c>
      <c r="F350" s="95"/>
      <c r="G350" s="95"/>
    </row>
    <row r="351" spans="1:7" ht="60" hidden="1" x14ac:dyDescent="0.25">
      <c r="A351" s="17"/>
      <c r="B351" s="41" t="s">
        <v>272</v>
      </c>
      <c r="C351" s="40"/>
      <c r="D351" s="7"/>
      <c r="E351" s="7" t="e">
        <f t="shared" si="6"/>
        <v>#DIV/0!</v>
      </c>
      <c r="F351" s="95"/>
      <c r="G351" s="95"/>
    </row>
    <row r="352" spans="1:7" hidden="1" x14ac:dyDescent="0.25">
      <c r="A352" s="20"/>
      <c r="B352" s="41" t="s">
        <v>162</v>
      </c>
      <c r="C352" s="40"/>
      <c r="D352" s="7"/>
      <c r="E352" s="7" t="e">
        <f t="shared" si="6"/>
        <v>#DIV/0!</v>
      </c>
      <c r="F352" s="95"/>
      <c r="G352" s="95"/>
    </row>
    <row r="353" spans="1:7" ht="165" hidden="1" x14ac:dyDescent="0.25">
      <c r="A353" s="20"/>
      <c r="B353" s="70" t="s">
        <v>315</v>
      </c>
      <c r="C353" s="40"/>
      <c r="D353" s="40"/>
      <c r="E353" s="7" t="e">
        <f t="shared" si="6"/>
        <v>#DIV/0!</v>
      </c>
      <c r="F353" s="95"/>
      <c r="G353" s="95"/>
    </row>
    <row r="354" spans="1:7" ht="45" hidden="1" customHeight="1" x14ac:dyDescent="0.25">
      <c r="A354" s="20"/>
      <c r="B354" s="70" t="s">
        <v>288</v>
      </c>
      <c r="C354" s="40">
        <v>0</v>
      </c>
      <c r="D354" s="7">
        <v>0</v>
      </c>
      <c r="E354" s="7" t="e">
        <f t="shared" si="6"/>
        <v>#DIV/0!</v>
      </c>
      <c r="F354" s="95"/>
      <c r="G354" s="95"/>
    </row>
    <row r="355" spans="1:7" ht="75" hidden="1" x14ac:dyDescent="0.25">
      <c r="A355" s="20"/>
      <c r="B355" s="41" t="s">
        <v>257</v>
      </c>
      <c r="C355" s="40"/>
      <c r="D355" s="7"/>
      <c r="E355" s="7" t="e">
        <f t="shared" si="6"/>
        <v>#DIV/0!</v>
      </c>
      <c r="F355" s="95"/>
      <c r="G355" s="95"/>
    </row>
    <row r="356" spans="1:7" ht="95.25" hidden="1" customHeight="1" x14ac:dyDescent="0.25">
      <c r="A356" s="20"/>
      <c r="B356" s="42" t="s">
        <v>364</v>
      </c>
      <c r="C356" s="40"/>
      <c r="D356" s="7"/>
      <c r="E356" s="7" t="e">
        <f t="shared" si="6"/>
        <v>#DIV/0!</v>
      </c>
      <c r="F356" s="95"/>
      <c r="G356" s="95"/>
    </row>
    <row r="357" spans="1:7" x14ac:dyDescent="0.25">
      <c r="A357" s="17">
        <v>10</v>
      </c>
      <c r="B357" s="10" t="s">
        <v>57</v>
      </c>
      <c r="C357" s="1">
        <f>C358+C360+C363+C372+C379</f>
        <v>170773.90938999999</v>
      </c>
      <c r="D357" s="1">
        <f>D358+D360+D363+D372+D379</f>
        <v>10403.1397</v>
      </c>
      <c r="E357" s="7">
        <f t="shared" si="6"/>
        <v>6.0917617551532004</v>
      </c>
      <c r="F357" s="95"/>
      <c r="G357" s="95"/>
    </row>
    <row r="358" spans="1:7" ht="15" customHeight="1" x14ac:dyDescent="0.25">
      <c r="A358" s="17" t="s">
        <v>58</v>
      </c>
      <c r="B358" s="10" t="s">
        <v>59</v>
      </c>
      <c r="C358" s="1">
        <f>C359</f>
        <v>3647.7</v>
      </c>
      <c r="D358" s="1">
        <f>D359</f>
        <v>0</v>
      </c>
      <c r="E358" s="7">
        <f t="shared" si="6"/>
        <v>0</v>
      </c>
      <c r="F358" s="95"/>
      <c r="G358" s="95"/>
    </row>
    <row r="359" spans="1:7" ht="30" x14ac:dyDescent="0.25">
      <c r="A359" s="20"/>
      <c r="B359" s="11" t="s">
        <v>258</v>
      </c>
      <c r="C359" s="7">
        <v>3647.7</v>
      </c>
      <c r="D359" s="7">
        <v>0</v>
      </c>
      <c r="E359" s="7">
        <f t="shared" si="6"/>
        <v>0</v>
      </c>
      <c r="F359" s="95"/>
      <c r="G359" s="95"/>
    </row>
    <row r="360" spans="1:7" ht="15.75" customHeight="1" x14ac:dyDescent="0.25">
      <c r="A360" s="17">
        <v>1002</v>
      </c>
      <c r="B360" s="10" t="s">
        <v>60</v>
      </c>
      <c r="C360" s="1">
        <f>C361+C362</f>
        <v>46276.7</v>
      </c>
      <c r="D360" s="1">
        <f>D361+D362</f>
        <v>2941.83664</v>
      </c>
      <c r="E360" s="7">
        <f t="shared" si="6"/>
        <v>6.3570579578924171</v>
      </c>
      <c r="F360" s="95"/>
      <c r="G360" s="95"/>
    </row>
    <row r="361" spans="1:7" ht="60" x14ac:dyDescent="0.25">
      <c r="A361" s="20"/>
      <c r="B361" s="21" t="s">
        <v>216</v>
      </c>
      <c r="C361" s="40">
        <v>40958.699999999997</v>
      </c>
      <c r="D361" s="7">
        <v>2941.83664</v>
      </c>
      <c r="E361" s="7">
        <f t="shared" si="6"/>
        <v>7.1824463178763009</v>
      </c>
      <c r="F361" s="95"/>
      <c r="G361" s="95"/>
    </row>
    <row r="362" spans="1:7" ht="105" x14ac:dyDescent="0.25">
      <c r="A362" s="20"/>
      <c r="B362" s="21" t="s">
        <v>333</v>
      </c>
      <c r="C362" s="40">
        <v>5318</v>
      </c>
      <c r="D362" s="7">
        <v>0</v>
      </c>
      <c r="E362" s="7">
        <f t="shared" si="6"/>
        <v>0</v>
      </c>
      <c r="F362" s="95"/>
      <c r="G362" s="95"/>
    </row>
    <row r="363" spans="1:7" x14ac:dyDescent="0.25">
      <c r="A363" s="17">
        <v>1003</v>
      </c>
      <c r="B363" s="10" t="s">
        <v>61</v>
      </c>
      <c r="C363" s="1">
        <f>C365+C366+C368+C369+C371+C370</f>
        <v>4196.4093899999998</v>
      </c>
      <c r="D363" s="1">
        <f>D365+D366+D368+D369+D371+D370</f>
        <v>27</v>
      </c>
      <c r="E363" s="7">
        <f t="shared" si="6"/>
        <v>0.64340719626499554</v>
      </c>
      <c r="F363" s="95"/>
      <c r="G363" s="95"/>
    </row>
    <row r="364" spans="1:7" ht="45" hidden="1" customHeight="1" x14ac:dyDescent="0.25">
      <c r="A364" s="17"/>
      <c r="B364" s="11" t="s">
        <v>145</v>
      </c>
      <c r="C364" s="7">
        <v>0</v>
      </c>
      <c r="D364" s="7">
        <v>0</v>
      </c>
      <c r="E364" s="7" t="e">
        <f t="shared" si="6"/>
        <v>#DIV/0!</v>
      </c>
      <c r="F364" s="95"/>
      <c r="G364" s="95"/>
    </row>
    <row r="365" spans="1:7" ht="157.5" x14ac:dyDescent="0.25">
      <c r="A365" s="17"/>
      <c r="B365" s="93" t="s">
        <v>324</v>
      </c>
      <c r="C365" s="57">
        <v>1959.0440000000001</v>
      </c>
      <c r="D365" s="57"/>
      <c r="E365" s="7">
        <f t="shared" si="6"/>
        <v>0</v>
      </c>
      <c r="F365" s="95"/>
      <c r="G365" s="95"/>
    </row>
    <row r="366" spans="1:7" ht="94.5" x14ac:dyDescent="0.25">
      <c r="A366" s="17"/>
      <c r="B366" s="91" t="s">
        <v>323</v>
      </c>
      <c r="C366" s="92">
        <v>1530.56539</v>
      </c>
      <c r="D366" s="57"/>
      <c r="E366" s="7">
        <f t="shared" si="6"/>
        <v>0</v>
      </c>
      <c r="F366" s="95"/>
      <c r="G366" s="95"/>
    </row>
    <row r="367" spans="1:7" ht="15" hidden="1" customHeight="1" x14ac:dyDescent="0.25">
      <c r="A367" s="17"/>
      <c r="B367" s="91" t="s">
        <v>98</v>
      </c>
      <c r="C367" s="92">
        <v>0</v>
      </c>
      <c r="D367" s="57">
        <v>0</v>
      </c>
      <c r="E367" s="7"/>
      <c r="F367" s="95"/>
      <c r="G367" s="95"/>
    </row>
    <row r="368" spans="1:7" ht="31.5" x14ac:dyDescent="0.25">
      <c r="A368" s="17"/>
      <c r="B368" s="91" t="s">
        <v>259</v>
      </c>
      <c r="C368" s="92">
        <v>324</v>
      </c>
      <c r="D368" s="57">
        <v>27</v>
      </c>
      <c r="E368" s="7">
        <f t="shared" ref="E368:E404" si="7">D368/C368*100</f>
        <v>8.3333333333333321</v>
      </c>
      <c r="F368" s="95"/>
      <c r="G368" s="95"/>
    </row>
    <row r="369" spans="1:7" ht="78.75" hidden="1" x14ac:dyDescent="0.25">
      <c r="A369" s="17"/>
      <c r="B369" s="91" t="s">
        <v>215</v>
      </c>
      <c r="C369" s="92"/>
      <c r="D369" s="57">
        <v>0</v>
      </c>
      <c r="E369" s="7" t="e">
        <f t="shared" si="7"/>
        <v>#DIV/0!</v>
      </c>
      <c r="F369" s="95"/>
      <c r="G369" s="95"/>
    </row>
    <row r="370" spans="1:7" ht="63" x14ac:dyDescent="0.25">
      <c r="A370" s="17"/>
      <c r="B370" s="91" t="s">
        <v>426</v>
      </c>
      <c r="C370" s="92">
        <v>382.8</v>
      </c>
      <c r="D370" s="57"/>
      <c r="E370" s="7">
        <f t="shared" si="7"/>
        <v>0</v>
      </c>
      <c r="F370" s="95"/>
      <c r="G370" s="95"/>
    </row>
    <row r="371" spans="1:7" ht="90" hidden="1" x14ac:dyDescent="0.25">
      <c r="A371" s="17"/>
      <c r="B371" s="41" t="s">
        <v>260</v>
      </c>
      <c r="C371" s="40">
        <v>0</v>
      </c>
      <c r="D371" s="7">
        <v>0</v>
      </c>
      <c r="E371" s="7" t="e">
        <f t="shared" si="7"/>
        <v>#DIV/0!</v>
      </c>
      <c r="F371" s="95"/>
      <c r="G371" s="95"/>
    </row>
    <row r="372" spans="1:7" ht="17.25" customHeight="1" x14ac:dyDescent="0.25">
      <c r="A372" s="17" t="s">
        <v>62</v>
      </c>
      <c r="B372" s="10" t="s">
        <v>63</v>
      </c>
      <c r="C372" s="1">
        <f>C374+C375+C376+C377+C378+C373</f>
        <v>116597.09999999999</v>
      </c>
      <c r="D372" s="1">
        <f>D374+D375+D376+D377+D378+D373</f>
        <v>7434.3030600000002</v>
      </c>
      <c r="E372" s="7">
        <f t="shared" si="7"/>
        <v>6.3760617202314647</v>
      </c>
      <c r="F372" s="95"/>
      <c r="G372" s="95"/>
    </row>
    <row r="373" spans="1:7" ht="45.75" customHeight="1" x14ac:dyDescent="0.25">
      <c r="A373" s="17"/>
      <c r="B373" s="46" t="s">
        <v>366</v>
      </c>
      <c r="C373" s="7">
        <v>1.6</v>
      </c>
      <c r="D373" s="7">
        <v>0.1</v>
      </c>
      <c r="E373" s="7">
        <f t="shared" si="7"/>
        <v>6.25</v>
      </c>
      <c r="F373" s="95"/>
      <c r="G373" s="95"/>
    </row>
    <row r="374" spans="1:7" x14ac:dyDescent="0.25">
      <c r="A374" s="17"/>
      <c r="B374" s="41" t="s">
        <v>102</v>
      </c>
      <c r="C374" s="40">
        <v>17029.8</v>
      </c>
      <c r="D374" s="7">
        <v>1294.48191</v>
      </c>
      <c r="E374" s="7">
        <f t="shared" si="7"/>
        <v>7.6012748828524117</v>
      </c>
      <c r="F374" s="95"/>
      <c r="G374" s="95"/>
    </row>
    <row r="375" spans="1:7" x14ac:dyDescent="0.25">
      <c r="A375" s="20"/>
      <c r="B375" s="41" t="s">
        <v>103</v>
      </c>
      <c r="C375" s="40">
        <v>22772.400000000001</v>
      </c>
      <c r="D375" s="7">
        <v>1642.1433999999999</v>
      </c>
      <c r="E375" s="7">
        <f t="shared" si="7"/>
        <v>7.2111125748713354</v>
      </c>
      <c r="F375" s="95"/>
      <c r="G375" s="95"/>
    </row>
    <row r="376" spans="1:7" x14ac:dyDescent="0.25">
      <c r="A376" s="20"/>
      <c r="B376" s="41" t="s">
        <v>104</v>
      </c>
      <c r="C376" s="40">
        <v>30119.1</v>
      </c>
      <c r="D376" s="7">
        <v>1673.17075</v>
      </c>
      <c r="E376" s="7">
        <f t="shared" si="7"/>
        <v>5.5551817617392283</v>
      </c>
      <c r="F376" s="95"/>
      <c r="G376" s="95"/>
    </row>
    <row r="377" spans="1:7" x14ac:dyDescent="0.25">
      <c r="A377" s="20"/>
      <c r="B377" s="41" t="s">
        <v>243</v>
      </c>
      <c r="C377" s="40">
        <v>261.2</v>
      </c>
      <c r="D377" s="7">
        <v>0</v>
      </c>
      <c r="E377" s="7">
        <f t="shared" si="7"/>
        <v>0</v>
      </c>
      <c r="F377" s="95"/>
      <c r="G377" s="95"/>
    </row>
    <row r="378" spans="1:7" ht="48" customHeight="1" x14ac:dyDescent="0.25">
      <c r="A378" s="20"/>
      <c r="B378" s="42" t="s">
        <v>218</v>
      </c>
      <c r="C378" s="40">
        <v>46413</v>
      </c>
      <c r="D378" s="7">
        <v>2824.4070000000002</v>
      </c>
      <c r="E378" s="7">
        <f t="shared" si="7"/>
        <v>6.0853790963738605</v>
      </c>
      <c r="F378" s="95"/>
      <c r="G378" s="95"/>
    </row>
    <row r="379" spans="1:7" ht="17.25" customHeight="1" x14ac:dyDescent="0.25">
      <c r="A379" s="17" t="s">
        <v>64</v>
      </c>
      <c r="B379" s="10" t="s">
        <v>65</v>
      </c>
      <c r="C379" s="1">
        <f>C380+C381+C383+C382</f>
        <v>56</v>
      </c>
      <c r="D379" s="1">
        <f>D380+D381+D383+D382</f>
        <v>0</v>
      </c>
      <c r="E379" s="7">
        <f t="shared" si="7"/>
        <v>0</v>
      </c>
      <c r="F379" s="95"/>
      <c r="G379" s="95"/>
    </row>
    <row r="380" spans="1:7" ht="105" hidden="1" customHeight="1" x14ac:dyDescent="0.25">
      <c r="A380" s="17"/>
      <c r="B380" s="11" t="s">
        <v>146</v>
      </c>
      <c r="C380" s="7">
        <v>0</v>
      </c>
      <c r="D380" s="7">
        <v>0</v>
      </c>
      <c r="E380" s="7" t="e">
        <f t="shared" si="7"/>
        <v>#DIV/0!</v>
      </c>
      <c r="F380" s="95"/>
      <c r="G380" s="95"/>
    </row>
    <row r="381" spans="1:7" ht="68.25" customHeight="1" x14ac:dyDescent="0.25">
      <c r="A381" s="17"/>
      <c r="B381" s="2" t="s">
        <v>261</v>
      </c>
      <c r="C381" s="7">
        <v>56</v>
      </c>
      <c r="D381" s="7">
        <v>0</v>
      </c>
      <c r="E381" s="7">
        <f t="shared" si="7"/>
        <v>0</v>
      </c>
      <c r="F381" s="95"/>
      <c r="G381" s="95"/>
    </row>
    <row r="382" spans="1:7" ht="45" hidden="1" x14ac:dyDescent="0.25">
      <c r="A382" s="17"/>
      <c r="B382" s="11" t="s">
        <v>262</v>
      </c>
      <c r="C382" s="7">
        <v>0</v>
      </c>
      <c r="D382" s="7">
        <v>0</v>
      </c>
      <c r="E382" s="7" t="e">
        <f t="shared" si="7"/>
        <v>#DIV/0!</v>
      </c>
      <c r="F382" s="95"/>
      <c r="G382" s="95"/>
    </row>
    <row r="383" spans="1:7" ht="30" hidden="1" customHeight="1" x14ac:dyDescent="0.25">
      <c r="A383" s="17"/>
      <c r="B383" s="41" t="s">
        <v>263</v>
      </c>
      <c r="C383" s="40">
        <v>0</v>
      </c>
      <c r="D383" s="7">
        <v>0</v>
      </c>
      <c r="E383" s="7" t="e">
        <f t="shared" si="7"/>
        <v>#DIV/0!</v>
      </c>
      <c r="F383" s="95"/>
      <c r="G383" s="95"/>
    </row>
    <row r="384" spans="1:7" ht="14.25" customHeight="1" x14ac:dyDescent="0.25">
      <c r="A384" s="17" t="s">
        <v>66</v>
      </c>
      <c r="B384" s="10" t="s">
        <v>67</v>
      </c>
      <c r="C384" s="1">
        <f>C385+C386+C387+C388+C389+C391+C390</f>
        <v>2</v>
      </c>
      <c r="D384" s="1">
        <f>D385+D386+D387+D388+D389+D391+D390</f>
        <v>0</v>
      </c>
      <c r="E384" s="7">
        <f t="shared" si="7"/>
        <v>0</v>
      </c>
      <c r="F384" s="95"/>
      <c r="G384" s="95"/>
    </row>
    <row r="385" spans="1:7" ht="60" hidden="1" x14ac:dyDescent="0.25">
      <c r="A385" s="17"/>
      <c r="B385" s="11" t="s">
        <v>264</v>
      </c>
      <c r="C385" s="7">
        <v>0</v>
      </c>
      <c r="D385" s="7">
        <v>0</v>
      </c>
      <c r="E385" s="7" t="e">
        <f t="shared" si="7"/>
        <v>#DIV/0!</v>
      </c>
      <c r="F385" s="95"/>
      <c r="G385" s="95"/>
    </row>
    <row r="386" spans="1:7" ht="105" hidden="1" customHeight="1" x14ac:dyDescent="0.25">
      <c r="A386" s="17"/>
      <c r="B386" s="11" t="s">
        <v>290</v>
      </c>
      <c r="C386" s="7">
        <v>0</v>
      </c>
      <c r="D386" s="7">
        <v>0</v>
      </c>
      <c r="E386" s="7" t="e">
        <f t="shared" si="7"/>
        <v>#DIV/0!</v>
      </c>
      <c r="F386" s="95"/>
      <c r="G386" s="95"/>
    </row>
    <row r="387" spans="1:7" ht="120" hidden="1" customHeight="1" x14ac:dyDescent="0.25">
      <c r="A387" s="17"/>
      <c r="B387" s="11" t="s">
        <v>292</v>
      </c>
      <c r="C387" s="7">
        <v>0</v>
      </c>
      <c r="D387" s="7">
        <v>0</v>
      </c>
      <c r="E387" s="7" t="e">
        <f t="shared" si="7"/>
        <v>#DIV/0!</v>
      </c>
      <c r="F387" s="95"/>
      <c r="G387" s="95"/>
    </row>
    <row r="388" spans="1:7" ht="150" hidden="1" x14ac:dyDescent="0.25">
      <c r="A388" s="17"/>
      <c r="B388" s="11" t="s">
        <v>265</v>
      </c>
      <c r="C388" s="7">
        <v>0</v>
      </c>
      <c r="D388" s="7">
        <v>0</v>
      </c>
      <c r="E388" s="7" t="e">
        <f t="shared" si="7"/>
        <v>#DIV/0!</v>
      </c>
      <c r="F388" s="95"/>
      <c r="G388" s="95"/>
    </row>
    <row r="389" spans="1:7" ht="120" hidden="1" x14ac:dyDescent="0.25">
      <c r="A389" s="17"/>
      <c r="B389" s="11" t="s">
        <v>266</v>
      </c>
      <c r="C389" s="7">
        <v>0</v>
      </c>
      <c r="D389" s="7">
        <v>0</v>
      </c>
      <c r="E389" s="7" t="e">
        <f t="shared" si="7"/>
        <v>#DIV/0!</v>
      </c>
      <c r="F389" s="95"/>
      <c r="G389" s="95"/>
    </row>
    <row r="390" spans="1:7" ht="60" x14ac:dyDescent="0.25">
      <c r="A390" s="17"/>
      <c r="B390" s="11" t="s">
        <v>326</v>
      </c>
      <c r="C390" s="7">
        <v>2</v>
      </c>
      <c r="D390" s="7"/>
      <c r="E390" s="7">
        <f t="shared" si="7"/>
        <v>0</v>
      </c>
      <c r="F390" s="95"/>
      <c r="G390" s="95"/>
    </row>
    <row r="391" spans="1:7" ht="60" hidden="1" x14ac:dyDescent="0.25">
      <c r="A391" s="17"/>
      <c r="B391" s="11" t="s">
        <v>272</v>
      </c>
      <c r="C391" s="7"/>
      <c r="D391" s="7"/>
      <c r="E391" s="7" t="e">
        <f t="shared" si="7"/>
        <v>#DIV/0!</v>
      </c>
      <c r="F391" s="95"/>
      <c r="G391" s="95"/>
    </row>
    <row r="392" spans="1:7" ht="16.5" customHeight="1" x14ac:dyDescent="0.25">
      <c r="A392" s="17" t="s">
        <v>68</v>
      </c>
      <c r="B392" s="10" t="s">
        <v>69</v>
      </c>
      <c r="C392" s="1">
        <v>878</v>
      </c>
      <c r="D392" s="1">
        <f>D393</f>
        <v>0</v>
      </c>
      <c r="E392" s="7">
        <f t="shared" si="7"/>
        <v>0</v>
      </c>
      <c r="F392" s="95"/>
      <c r="G392" s="95"/>
    </row>
    <row r="393" spans="1:7" ht="15" hidden="1" customHeight="1" x14ac:dyDescent="0.25">
      <c r="A393" s="20" t="s">
        <v>70</v>
      </c>
      <c r="B393" s="11" t="s">
        <v>267</v>
      </c>
      <c r="C393" s="7"/>
      <c r="D393" s="7">
        <v>0</v>
      </c>
      <c r="E393" s="7" t="e">
        <f t="shared" si="7"/>
        <v>#DIV/0!</v>
      </c>
      <c r="F393" s="95"/>
      <c r="G393" s="95"/>
    </row>
    <row r="394" spans="1:7" ht="17.25" customHeight="1" x14ac:dyDescent="0.25">
      <c r="A394" s="17" t="s">
        <v>71</v>
      </c>
      <c r="B394" s="10" t="s">
        <v>72</v>
      </c>
      <c r="C394" s="1">
        <f>C395+C398</f>
        <v>186361.06</v>
      </c>
      <c r="D394" s="1">
        <f>D395+D398</f>
        <v>15860.3</v>
      </c>
      <c r="E394" s="7">
        <f t="shared" si="7"/>
        <v>8.5105225308334251</v>
      </c>
      <c r="F394" s="95"/>
      <c r="G394" s="95"/>
    </row>
    <row r="395" spans="1:7" ht="29.25" customHeight="1" x14ac:dyDescent="0.25">
      <c r="A395" s="20" t="s">
        <v>73</v>
      </c>
      <c r="B395" s="10" t="s">
        <v>268</v>
      </c>
      <c r="C395" s="1">
        <f>C396+C397</f>
        <v>115512</v>
      </c>
      <c r="D395" s="1">
        <f>D396+D397</f>
        <v>9626.1</v>
      </c>
      <c r="E395" s="1">
        <f t="shared" si="7"/>
        <v>8.3334199044255133</v>
      </c>
      <c r="F395" s="95"/>
      <c r="G395" s="95"/>
    </row>
    <row r="396" spans="1:7" ht="29.25" customHeight="1" x14ac:dyDescent="0.25">
      <c r="A396" s="20"/>
      <c r="B396" s="11" t="s">
        <v>427</v>
      </c>
      <c r="C396" s="7">
        <v>80752.100000000006</v>
      </c>
      <c r="D396" s="7">
        <v>6729.3</v>
      </c>
      <c r="E396" s="7">
        <f t="shared" si="7"/>
        <v>8.3332817350880042</v>
      </c>
      <c r="F396" s="95"/>
      <c r="G396" s="95"/>
    </row>
    <row r="397" spans="1:7" ht="75" x14ac:dyDescent="0.25">
      <c r="A397" s="20"/>
      <c r="B397" s="11" t="s">
        <v>313</v>
      </c>
      <c r="C397" s="7">
        <v>34759.9</v>
      </c>
      <c r="D397" s="7">
        <v>2896.8</v>
      </c>
      <c r="E397" s="7">
        <f t="shared" si="7"/>
        <v>8.3337408910842665</v>
      </c>
      <c r="F397" s="95"/>
      <c r="G397" s="95"/>
    </row>
    <row r="398" spans="1:7" ht="28.5" customHeight="1" x14ac:dyDescent="0.25">
      <c r="A398" s="20" t="s">
        <v>149</v>
      </c>
      <c r="B398" s="10" t="s">
        <v>163</v>
      </c>
      <c r="C398" s="1">
        <f>C399+C400+C401+C403+C404+C402</f>
        <v>70849.06</v>
      </c>
      <c r="D398" s="1">
        <f>D399+D400+D401+D403+D404+D402</f>
        <v>6234.2</v>
      </c>
      <c r="E398" s="1">
        <f t="shared" si="7"/>
        <v>8.7992698844557715</v>
      </c>
      <c r="F398" s="95"/>
      <c r="G398" s="95"/>
    </row>
    <row r="399" spans="1:7" ht="102.75" hidden="1" customHeight="1" x14ac:dyDescent="0.25">
      <c r="A399" s="20"/>
      <c r="B399" s="11" t="s">
        <v>315</v>
      </c>
      <c r="C399" s="7"/>
      <c r="D399" s="7"/>
      <c r="E399" s="7" t="e">
        <f t="shared" si="7"/>
        <v>#DIV/0!</v>
      </c>
      <c r="F399" s="95"/>
      <c r="G399" s="95"/>
    </row>
    <row r="400" spans="1:7" ht="75" x14ac:dyDescent="0.25">
      <c r="A400" s="20"/>
      <c r="B400" s="11" t="s">
        <v>215</v>
      </c>
      <c r="C400" s="7">
        <v>62144.800000000003</v>
      </c>
      <c r="D400" s="7">
        <v>5178.7</v>
      </c>
      <c r="E400" s="7">
        <f t="shared" si="7"/>
        <v>8.3332796951635544</v>
      </c>
      <c r="F400" s="95"/>
      <c r="G400" s="95"/>
    </row>
    <row r="401" spans="1:7" ht="47.25" customHeight="1" x14ac:dyDescent="0.25">
      <c r="A401" s="20"/>
      <c r="B401" s="11" t="s">
        <v>327</v>
      </c>
      <c r="C401" s="7">
        <v>8704.26</v>
      </c>
      <c r="D401" s="7">
        <v>1055.5</v>
      </c>
      <c r="E401" s="7">
        <f t="shared" si="7"/>
        <v>12.126246228858054</v>
      </c>
      <c r="F401" s="95"/>
      <c r="G401" s="95"/>
    </row>
    <row r="402" spans="1:7" ht="64.5" hidden="1" customHeight="1" x14ac:dyDescent="0.25">
      <c r="A402" s="20"/>
      <c r="B402" s="11" t="s">
        <v>314</v>
      </c>
      <c r="C402" s="7"/>
      <c r="D402" s="7"/>
      <c r="E402" s="7" t="e">
        <f t="shared" si="7"/>
        <v>#DIV/0!</v>
      </c>
      <c r="F402" s="95"/>
      <c r="G402" s="95"/>
    </row>
    <row r="403" spans="1:7" ht="90" hidden="1" customHeight="1" x14ac:dyDescent="0.25">
      <c r="A403" s="20"/>
      <c r="B403" s="11" t="s">
        <v>279</v>
      </c>
      <c r="C403" s="7">
        <v>0</v>
      </c>
      <c r="D403" s="7">
        <v>0</v>
      </c>
      <c r="E403" s="7" t="e">
        <f t="shared" si="7"/>
        <v>#DIV/0!</v>
      </c>
      <c r="F403" s="95"/>
      <c r="G403" s="95"/>
    </row>
    <row r="404" spans="1:7" ht="30" hidden="1" customHeight="1" x14ac:dyDescent="0.25">
      <c r="A404" s="20"/>
      <c r="B404" s="11" t="s">
        <v>289</v>
      </c>
      <c r="C404" s="7">
        <v>0</v>
      </c>
      <c r="D404" s="7">
        <v>0</v>
      </c>
      <c r="E404" s="7" t="e">
        <f t="shared" si="7"/>
        <v>#DIV/0!</v>
      </c>
      <c r="F404" s="95"/>
      <c r="G404" s="95"/>
    </row>
    <row r="405" spans="1:7" ht="18" customHeight="1" x14ac:dyDescent="0.25">
      <c r="A405" s="19"/>
      <c r="B405" s="13" t="s">
        <v>74</v>
      </c>
      <c r="C405" s="67">
        <f>C131-C132</f>
        <v>-2606.8677500002086</v>
      </c>
      <c r="D405" s="67">
        <f>D131-D132</f>
        <v>-1360.2185499999905</v>
      </c>
      <c r="E405" s="68"/>
      <c r="F405" s="95"/>
      <c r="G405" s="95"/>
    </row>
    <row r="406" spans="1:7" x14ac:dyDescent="0.25">
      <c r="B406" s="95"/>
      <c r="C406" s="80"/>
      <c r="D406" s="81"/>
      <c r="E406" s="81"/>
      <c r="F406" s="95"/>
      <c r="G406" s="95"/>
    </row>
    <row r="407" spans="1:7" x14ac:dyDescent="0.25">
      <c r="B407" s="95"/>
      <c r="C407" s="98"/>
      <c r="D407" s="99"/>
      <c r="E407" s="81"/>
      <c r="F407" s="95"/>
      <c r="G407" s="95"/>
    </row>
    <row r="408" spans="1:7" x14ac:dyDescent="0.25">
      <c r="B408" s="95"/>
      <c r="C408" s="98">
        <f>C105+C53+C24+C23</f>
        <v>657767</v>
      </c>
      <c r="D408" s="98">
        <f>D105+D53+D24+D23</f>
        <v>53863.3</v>
      </c>
      <c r="E408" s="81"/>
      <c r="F408" s="95"/>
      <c r="G408" s="95"/>
    </row>
    <row r="409" spans="1:7" x14ac:dyDescent="0.25">
      <c r="B409" s="95"/>
      <c r="C409" s="80"/>
      <c r="D409" s="81"/>
      <c r="E409" s="81"/>
      <c r="F409" s="95"/>
      <c r="G409" s="95"/>
    </row>
    <row r="410" spans="1:7" x14ac:dyDescent="0.25">
      <c r="B410" s="95"/>
      <c r="C410" s="80"/>
      <c r="D410" s="81"/>
      <c r="E410" s="81"/>
      <c r="F410" s="95"/>
      <c r="G410" s="95"/>
    </row>
    <row r="411" spans="1:7" x14ac:dyDescent="0.25">
      <c r="B411" s="95"/>
      <c r="C411" s="80"/>
      <c r="D411" s="81"/>
      <c r="E411" s="81"/>
      <c r="F411" s="95"/>
      <c r="G411" s="95"/>
    </row>
    <row r="412" spans="1:7" x14ac:dyDescent="0.25">
      <c r="B412" s="95"/>
      <c r="C412" s="96"/>
      <c r="D412" s="81"/>
      <c r="E412" s="81"/>
      <c r="F412" s="95"/>
      <c r="G412" s="95"/>
    </row>
    <row r="413" spans="1:7" x14ac:dyDescent="0.25">
      <c r="C413" s="39"/>
      <c r="D413" s="84"/>
    </row>
  </sheetData>
  <autoFilter ref="A1:E405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2"/>
  <sheetViews>
    <sheetView tabSelected="1" zoomScaleNormal="100" workbookViewId="0">
      <pane ySplit="3" topLeftCell="A13" activePane="bottomLeft" state="frozen"/>
      <selection activeCell="B1" sqref="B1"/>
      <selection pane="bottomLeft" activeCell="H420" sqref="H420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14.140625" style="27" customWidth="1"/>
    <col min="9" max="16384" width="9.140625" style="27"/>
  </cols>
  <sheetData>
    <row r="1" spans="1:7" ht="18.75" x14ac:dyDescent="0.3">
      <c r="A1" s="47"/>
      <c r="B1" s="102" t="s">
        <v>431</v>
      </c>
      <c r="C1" s="103"/>
      <c r="D1" s="103"/>
      <c r="E1" s="103"/>
    </row>
    <row r="2" spans="1:7" x14ac:dyDescent="0.25">
      <c r="A2" s="37"/>
      <c r="B2" s="45"/>
      <c r="C2" s="75"/>
      <c r="D2" s="104" t="s">
        <v>351</v>
      </c>
      <c r="E2" s="104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255129.60000000003</v>
      </c>
      <c r="D4" s="29">
        <f>SUM(D5+D6+D7+D12+D13+D14)</f>
        <v>86135.434439999997</v>
      </c>
      <c r="E4" s="7">
        <f t="shared" ref="E4:E22" si="0">SUM(D4/C4*100)</f>
        <v>33.761442984271518</v>
      </c>
      <c r="F4" s="94"/>
      <c r="G4" s="95"/>
    </row>
    <row r="5" spans="1:7" ht="16.5" customHeight="1" x14ac:dyDescent="0.25">
      <c r="A5" s="15"/>
      <c r="B5" s="30" t="s">
        <v>336</v>
      </c>
      <c r="C5" s="31">
        <v>201285.7</v>
      </c>
      <c r="D5" s="51">
        <v>60619.106950000001</v>
      </c>
      <c r="E5" s="7">
        <f t="shared" si="0"/>
        <v>30.115953070685098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910.31899999999996</v>
      </c>
      <c r="E6" s="7">
        <f t="shared" si="0"/>
        <v>29.96244486867224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27988.1</v>
      </c>
      <c r="D7" s="32">
        <f>SUM(D8:D11)</f>
        <v>19957.902879999998</v>
      </c>
      <c r="E7" s="7">
        <f t="shared" si="0"/>
        <v>71.308530696974785</v>
      </c>
      <c r="F7" s="94"/>
      <c r="G7" s="95"/>
    </row>
    <row r="8" spans="1:7" ht="34.15" customHeight="1" x14ac:dyDescent="0.25">
      <c r="A8" s="15"/>
      <c r="B8" s="33" t="s">
        <v>338</v>
      </c>
      <c r="C8" s="34">
        <v>18000</v>
      </c>
      <c r="D8" s="52">
        <v>10605.361000000001</v>
      </c>
      <c r="E8" s="7">
        <f t="shared" si="0"/>
        <v>58.918672222222227</v>
      </c>
      <c r="F8" s="94"/>
      <c r="G8" s="95"/>
    </row>
    <row r="9" spans="1:7" ht="33" customHeight="1" x14ac:dyDescent="0.25">
      <c r="A9" s="15"/>
      <c r="B9" s="33" t="s">
        <v>339</v>
      </c>
      <c r="C9" s="34">
        <v>3185</v>
      </c>
      <c r="D9" s="52">
        <v>2530.3654200000001</v>
      </c>
      <c r="E9" s="7">
        <f t="shared" si="0"/>
        <v>79.446324018838311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5077.1000000000004</v>
      </c>
      <c r="D10" s="52">
        <v>5078.0720000000001</v>
      </c>
      <c r="E10" s="7">
        <f t="shared" si="0"/>
        <v>100.01914478737861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1726</v>
      </c>
      <c r="D11" s="52">
        <v>1744.10446</v>
      </c>
      <c r="E11" s="7">
        <f t="shared" si="0"/>
        <v>101.04892584009271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16302.6</v>
      </c>
      <c r="D12" s="51">
        <v>2417.1799999999998</v>
      </c>
      <c r="E12" s="7">
        <f t="shared" si="0"/>
        <v>14.826960116791184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2230.9256099999998</v>
      </c>
      <c r="E13" s="7">
        <f t="shared" si="0"/>
        <v>34.242910360706055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44796.800000000003</v>
      </c>
      <c r="D15" s="22">
        <f>SUM(D16+D17+D18+D19+D20+D21)</f>
        <v>16559.43967</v>
      </c>
      <c r="E15" s="7">
        <f t="shared" si="0"/>
        <v>36.965675383063072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6279.5</v>
      </c>
      <c r="D16" s="57">
        <v>2658.9075800000001</v>
      </c>
      <c r="E16" s="7">
        <f t="shared" si="0"/>
        <v>42.34266390636197</v>
      </c>
      <c r="F16" s="94"/>
      <c r="G16" s="95"/>
    </row>
    <row r="17" spans="1:7" ht="33.6" customHeight="1" x14ac:dyDescent="0.25">
      <c r="A17" s="15"/>
      <c r="B17" s="56" t="s">
        <v>345</v>
      </c>
      <c r="C17" s="57">
        <v>1429</v>
      </c>
      <c r="D17" s="57">
        <v>577.04763000000003</v>
      </c>
      <c r="E17" s="7">
        <f t="shared" si="0"/>
        <v>40.381219734079778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11812.014880000001</v>
      </c>
      <c r="E18" s="7">
        <f t="shared" si="0"/>
        <v>33.154950865502563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953</v>
      </c>
      <c r="D19" s="57">
        <v>1017.689</v>
      </c>
      <c r="E19" s="7">
        <f t="shared" si="0"/>
        <v>106.78793284365162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176.3</v>
      </c>
      <c r="D20" s="57">
        <v>162.58199999999999</v>
      </c>
      <c r="E20" s="7">
        <f t="shared" si="0"/>
        <v>92.218944980147469</v>
      </c>
      <c r="F20" s="94"/>
      <c r="G20" s="95"/>
    </row>
    <row r="21" spans="1:7" ht="18" customHeight="1" x14ac:dyDescent="0.25">
      <c r="A21" s="15"/>
      <c r="B21" s="58" t="s">
        <v>348</v>
      </c>
      <c r="C21" s="23">
        <v>332.3</v>
      </c>
      <c r="D21" s="57">
        <v>331.19857999999999</v>
      </c>
      <c r="E21" s="7">
        <f t="shared" si="0"/>
        <v>99.668546494131803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299926.40000000002</v>
      </c>
      <c r="D22" s="25">
        <f>SUM(D4+D15)</f>
        <v>102694.87411</v>
      </c>
      <c r="E22" s="7">
        <f t="shared" si="0"/>
        <v>34.240024922781053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59726.1</v>
      </c>
      <c r="E23" s="57">
        <f t="shared" ref="E23:E87" si="1">D23/C23*100</f>
        <v>33.335007727328289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C26+C27+C31+C32+C35+C36+C37+C38+C39+C40+C41+C53+C33+C42+C43+C44+C45+C46+C47+C48+C49+C50+C51+C52</f>
        <v>799879.00557999988</v>
      </c>
      <c r="D25" s="1">
        <f>D26+D27+D31+D32+D35+D36+D37+D38+D39+D40+D41+D53+D33+D42+D43+D44+D45+D46+D47+D48+D49+D50+D51</f>
        <v>244208.39204999997</v>
      </c>
      <c r="E25" s="7">
        <f t="shared" si="1"/>
        <v>30.530666556615287</v>
      </c>
      <c r="F25" s="94"/>
      <c r="G25" s="39">
        <f>D23+D25</f>
        <v>303934.49204999994</v>
      </c>
    </row>
    <row r="26" spans="1:7" ht="87" customHeight="1" x14ac:dyDescent="0.25">
      <c r="A26" s="15"/>
      <c r="B26" s="6" t="s">
        <v>194</v>
      </c>
      <c r="C26" s="7">
        <v>93.83</v>
      </c>
      <c r="D26" s="7">
        <v>93.83</v>
      </c>
      <c r="E26" s="7">
        <f t="shared" si="1"/>
        <v>100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>
        <v>4628.3389999999999</v>
      </c>
      <c r="E27" s="7">
        <f t="shared" si="1"/>
        <v>7.1205215384615386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>
        <v>1965.5733499999999</v>
      </c>
      <c r="E36" s="7">
        <f t="shared" si="1"/>
        <v>27.574996843478623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13302.6</v>
      </c>
      <c r="D37" s="7">
        <v>150.03370000000001</v>
      </c>
      <c r="E37" s="7">
        <f t="shared" si="1"/>
        <v>1.1278524498970128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>
        <v>3440.8341399999999</v>
      </c>
      <c r="E49" s="7">
        <f t="shared" si="1"/>
        <v>4.7682937388356823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>
        <v>9436.3051500000001</v>
      </c>
      <c r="E50" s="7">
        <f t="shared" si="1"/>
        <v>26.328462195213824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60" x14ac:dyDescent="0.25">
      <c r="A52" s="15"/>
      <c r="B52" s="85" t="s">
        <v>432</v>
      </c>
      <c r="C52" s="87">
        <v>144</v>
      </c>
      <c r="D52" s="7">
        <v>0</v>
      </c>
      <c r="E52" s="7">
        <f t="shared" si="1"/>
        <v>0</v>
      </c>
      <c r="F52" s="94"/>
      <c r="G52" s="95"/>
    </row>
    <row r="53" spans="1:7" ht="17.25" customHeight="1" x14ac:dyDescent="0.25">
      <c r="A53" s="15"/>
      <c r="B53" s="5" t="s">
        <v>3</v>
      </c>
      <c r="C53" s="1">
        <f>C54+C55+C56+C63+C64+C67+C68+C69+C70+C71+C72+C73+C76+C74+C75+C77+C78+C79+C80</f>
        <v>511749.63264999999</v>
      </c>
      <c r="D53" s="1">
        <f>D54+D55+D56+D63+D64+D67+D68+D69+D70+D71+D72+D73+D76+D74+D75+D77+D78+D79+D80</f>
        <v>224493.47670999999</v>
      </c>
      <c r="E53" s="7">
        <f t="shared" si="1"/>
        <v>43.867833484804358</v>
      </c>
      <c r="F53" s="94"/>
      <c r="G53" s="95"/>
    </row>
    <row r="54" spans="1:7" ht="75" x14ac:dyDescent="0.25">
      <c r="A54" s="15"/>
      <c r="B54" s="6" t="s">
        <v>201</v>
      </c>
      <c r="C54" s="7">
        <v>397845.6</v>
      </c>
      <c r="D54" s="7">
        <v>132176.9</v>
      </c>
      <c r="E54" s="7">
        <f t="shared" si="1"/>
        <v>33.223164966509621</v>
      </c>
      <c r="F54" s="94"/>
      <c r="G54" s="95"/>
    </row>
    <row r="55" spans="1:7" ht="120" x14ac:dyDescent="0.25">
      <c r="A55" s="15"/>
      <c r="B55" s="6" t="s">
        <v>281</v>
      </c>
      <c r="C55" s="7">
        <v>83993.600000000006</v>
      </c>
      <c r="D55" s="7">
        <v>83993.600000000006</v>
      </c>
      <c r="E55" s="7">
        <f t="shared" si="1"/>
        <v>100</v>
      </c>
      <c r="F55" s="94"/>
      <c r="G55" s="95"/>
    </row>
    <row r="56" spans="1:7" ht="90" hidden="1" x14ac:dyDescent="0.25">
      <c r="A56" s="15"/>
      <c r="B56" s="6" t="s">
        <v>202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60" hidden="1" customHeight="1" x14ac:dyDescent="0.25">
      <c r="A57" s="15"/>
      <c r="B57" s="6" t="s">
        <v>131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90" hidden="1" customHeight="1" x14ac:dyDescent="0.25">
      <c r="A58" s="15"/>
      <c r="B58" s="6" t="s">
        <v>119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05" hidden="1" customHeight="1" x14ac:dyDescent="0.25">
      <c r="A59" s="15"/>
      <c r="B59" s="59" t="s">
        <v>170</v>
      </c>
      <c r="C59" s="7">
        <v>0</v>
      </c>
      <c r="D59" s="7">
        <v>0</v>
      </c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117</v>
      </c>
      <c r="C60" s="7"/>
      <c r="D60" s="7"/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185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20" hidden="1" customHeight="1" x14ac:dyDescent="0.25">
      <c r="A62" s="15"/>
      <c r="B62" s="6" t="s">
        <v>179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0" t="s">
        <v>203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204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35" hidden="1" customHeight="1" x14ac:dyDescent="0.25">
      <c r="A65" s="15"/>
      <c r="B65" s="6" t="s">
        <v>171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05" hidden="1" customHeight="1" x14ac:dyDescent="0.25">
      <c r="A66" s="15"/>
      <c r="B66" s="6" t="s">
        <v>172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35" hidden="1" customHeight="1" x14ac:dyDescent="0.25">
      <c r="A67" s="15"/>
      <c r="B67" s="6" t="s">
        <v>205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20" hidden="1" customHeight="1" x14ac:dyDescent="0.25">
      <c r="A68" s="15"/>
      <c r="B68" s="6" t="s">
        <v>206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80" hidden="1" customHeight="1" x14ac:dyDescent="0.25">
      <c r="A69" s="15"/>
      <c r="B69" s="6" t="s">
        <v>207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65" hidden="1" customHeight="1" x14ac:dyDescent="0.25">
      <c r="A70" s="15"/>
      <c r="B70" s="6" t="s">
        <v>208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35" hidden="1" customHeight="1" x14ac:dyDescent="0.25">
      <c r="A71" s="15"/>
      <c r="B71" s="6" t="s">
        <v>283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05" hidden="1" customHeight="1" x14ac:dyDescent="0.25">
      <c r="A72" s="15"/>
      <c r="B72" s="6" t="s">
        <v>290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95" hidden="1" customHeight="1" x14ac:dyDescent="0.25">
      <c r="A73" s="15"/>
      <c r="B73" s="6" t="s">
        <v>284</v>
      </c>
      <c r="C73" s="7">
        <v>0</v>
      </c>
      <c r="D73" s="7">
        <v>0</v>
      </c>
      <c r="E73" s="7" t="e">
        <f t="shared" si="1"/>
        <v>#DIV/0!</v>
      </c>
      <c r="F73" s="94"/>
      <c r="G73" s="95"/>
    </row>
    <row r="74" spans="1:7" ht="105" x14ac:dyDescent="0.25">
      <c r="A74" s="15"/>
      <c r="B74" s="6" t="s">
        <v>398</v>
      </c>
      <c r="C74" s="7">
        <v>19337.032650000001</v>
      </c>
      <c r="D74" s="7">
        <v>1849.57671</v>
      </c>
      <c r="E74" s="7">
        <f t="shared" si="1"/>
        <v>9.5649458915300531</v>
      </c>
      <c r="F74" s="94"/>
      <c r="G74" s="95"/>
    </row>
    <row r="75" spans="1:7" ht="99.75" customHeight="1" x14ac:dyDescent="0.25">
      <c r="A75" s="15"/>
      <c r="B75" s="6" t="s">
        <v>399</v>
      </c>
      <c r="C75" s="7">
        <v>5773.4</v>
      </c>
      <c r="D75" s="57">
        <v>5773.4</v>
      </c>
      <c r="E75" s="7">
        <f t="shared" si="1"/>
        <v>100</v>
      </c>
      <c r="F75" s="94"/>
      <c r="G75" s="95"/>
    </row>
    <row r="76" spans="1:7" ht="90" hidden="1" customHeight="1" x14ac:dyDescent="0.25">
      <c r="A76" s="15"/>
      <c r="B76" s="6" t="s">
        <v>285</v>
      </c>
      <c r="C76" s="7">
        <v>0</v>
      </c>
      <c r="D76" s="7">
        <v>0</v>
      </c>
      <c r="E76" s="7" t="e">
        <f t="shared" si="1"/>
        <v>#DIV/0!</v>
      </c>
      <c r="F76" s="94"/>
      <c r="G76" s="95"/>
    </row>
    <row r="77" spans="1:7" ht="138" customHeight="1" x14ac:dyDescent="0.25">
      <c r="A77" s="15"/>
      <c r="B77" s="6" t="s">
        <v>401</v>
      </c>
      <c r="C77" s="7">
        <v>700</v>
      </c>
      <c r="D77" s="7">
        <v>700</v>
      </c>
      <c r="E77" s="7">
        <f t="shared" si="1"/>
        <v>100</v>
      </c>
      <c r="F77" s="94"/>
      <c r="G77" s="95"/>
    </row>
    <row r="78" spans="1:7" ht="90" x14ac:dyDescent="0.25">
      <c r="A78" s="15"/>
      <c r="B78" s="6" t="s">
        <v>402</v>
      </c>
      <c r="C78" s="7">
        <v>2000</v>
      </c>
      <c r="D78" s="7"/>
      <c r="E78" s="7">
        <f t="shared" si="1"/>
        <v>0</v>
      </c>
      <c r="F78" s="94"/>
      <c r="G78" s="95"/>
    </row>
    <row r="79" spans="1:7" ht="105" x14ac:dyDescent="0.25">
      <c r="A79" s="15"/>
      <c r="B79" s="6" t="s">
        <v>403</v>
      </c>
      <c r="C79" s="7">
        <v>100</v>
      </c>
      <c r="D79" s="7"/>
      <c r="E79" s="7">
        <f t="shared" si="1"/>
        <v>0</v>
      </c>
      <c r="F79" s="94"/>
      <c r="G79" s="95"/>
    </row>
    <row r="80" spans="1:7" ht="63" customHeight="1" x14ac:dyDescent="0.25">
      <c r="A80" s="15"/>
      <c r="B80" s="72" t="s">
        <v>391</v>
      </c>
      <c r="C80" s="73">
        <v>2000</v>
      </c>
      <c r="D80" s="7"/>
      <c r="E80" s="7">
        <f t="shared" si="1"/>
        <v>0</v>
      </c>
      <c r="F80" s="94"/>
      <c r="G80" s="95"/>
    </row>
    <row r="81" spans="1:7" ht="15.75" customHeight="1" x14ac:dyDescent="0.25">
      <c r="A81" s="15"/>
      <c r="B81" s="26" t="s">
        <v>4</v>
      </c>
      <c r="C81" s="1">
        <f>C82+C83+C105</f>
        <v>965067.53035000002</v>
      </c>
      <c r="D81" s="1">
        <f>D82+D83+D105</f>
        <v>311644.29766000004</v>
      </c>
      <c r="E81" s="7">
        <f t="shared" si="1"/>
        <v>32.292486055040762</v>
      </c>
      <c r="F81" s="94"/>
      <c r="G81" s="95"/>
    </row>
    <row r="82" spans="1:7" ht="45" customHeight="1" x14ac:dyDescent="0.25">
      <c r="A82" s="15"/>
      <c r="B82" s="6" t="s">
        <v>80</v>
      </c>
      <c r="C82" s="7">
        <v>3078.9467500000001</v>
      </c>
      <c r="D82" s="7">
        <v>1539.4</v>
      </c>
      <c r="E82" s="7">
        <f t="shared" si="1"/>
        <v>49.997616879863223</v>
      </c>
      <c r="F82" s="94"/>
      <c r="G82" s="95"/>
    </row>
    <row r="83" spans="1:7" ht="47.25" customHeight="1" x14ac:dyDescent="0.25">
      <c r="A83" s="15"/>
      <c r="B83" s="8" t="s">
        <v>93</v>
      </c>
      <c r="C83" s="1">
        <f>C84+C85+C86+C87+C88+C89+C90+C91+C92+C93+C98+C99+C100+C103+C104+C102</f>
        <v>881236.48360000004</v>
      </c>
      <c r="D83" s="1">
        <f>D84+D85+D86+D87+D88+D89+D90+D91+D92+D93+D98+D99+D100+D103+D104</f>
        <v>283186.19766000001</v>
      </c>
      <c r="E83" s="7">
        <f t="shared" si="1"/>
        <v>32.135096870154136</v>
      </c>
      <c r="F83" s="94"/>
      <c r="G83" s="95"/>
    </row>
    <row r="84" spans="1:7" ht="45" customHeight="1" x14ac:dyDescent="0.25">
      <c r="A84" s="15"/>
      <c r="B84" s="6" t="s">
        <v>133</v>
      </c>
      <c r="C84" s="7">
        <v>433752.3</v>
      </c>
      <c r="D84" s="7">
        <v>153159.79999999999</v>
      </c>
      <c r="E84" s="7">
        <f t="shared" si="1"/>
        <v>35.310429477837921</v>
      </c>
      <c r="F84" s="94"/>
      <c r="G84" s="80">
        <f>C84+C85+C86+C87+C88+C90+C91+C92+C93+C98+C100+C103+C106</f>
        <v>917875.32359999989</v>
      </c>
    </row>
    <row r="85" spans="1:7" ht="45.75" customHeight="1" x14ac:dyDescent="0.25">
      <c r="A85" s="15"/>
      <c r="B85" s="6" t="s">
        <v>132</v>
      </c>
      <c r="C85" s="7">
        <v>193299.3</v>
      </c>
      <c r="D85" s="7">
        <v>61504.9</v>
      </c>
      <c r="E85" s="7">
        <f t="shared" si="1"/>
        <v>31.81848046009479</v>
      </c>
      <c r="F85" s="94"/>
      <c r="G85" s="95"/>
    </row>
    <row r="86" spans="1:7" ht="45" x14ac:dyDescent="0.25">
      <c r="A86" s="15"/>
      <c r="B86" s="6" t="s">
        <v>81</v>
      </c>
      <c r="C86" s="7">
        <v>1590</v>
      </c>
      <c r="D86" s="7">
        <v>530</v>
      </c>
      <c r="E86" s="7">
        <f t="shared" si="1"/>
        <v>33.333333333333329</v>
      </c>
      <c r="F86" s="94"/>
      <c r="G86" s="95"/>
    </row>
    <row r="87" spans="1:7" ht="104.25" customHeight="1" x14ac:dyDescent="0.25">
      <c r="A87" s="15"/>
      <c r="B87" s="6" t="s">
        <v>108</v>
      </c>
      <c r="C87" s="7">
        <v>15328.2</v>
      </c>
      <c r="D87" s="7">
        <v>5651.5</v>
      </c>
      <c r="E87" s="7">
        <f t="shared" si="1"/>
        <v>36.869952114403517</v>
      </c>
      <c r="F87" s="94"/>
      <c r="G87" s="95"/>
    </row>
    <row r="88" spans="1:7" ht="45" customHeight="1" x14ac:dyDescent="0.25">
      <c r="A88" s="15"/>
      <c r="B88" s="6" t="s">
        <v>130</v>
      </c>
      <c r="C88" s="7">
        <v>19000.2</v>
      </c>
      <c r="D88" s="7">
        <v>7602</v>
      </c>
      <c r="E88" s="7">
        <f t="shared" ref="E88:E128" si="2">D88/C88*100</f>
        <v>40.010105156787823</v>
      </c>
      <c r="F88" s="94"/>
      <c r="G88" s="95"/>
    </row>
    <row r="89" spans="1:7" ht="43.5" customHeight="1" x14ac:dyDescent="0.25">
      <c r="A89" s="15"/>
      <c r="B89" s="6" t="s">
        <v>82</v>
      </c>
      <c r="C89" s="7">
        <v>43127.3</v>
      </c>
      <c r="D89" s="7">
        <v>14824.2</v>
      </c>
      <c r="E89" s="7">
        <f t="shared" si="2"/>
        <v>34.373123288497077</v>
      </c>
      <c r="F89" s="94"/>
      <c r="G89" s="95"/>
    </row>
    <row r="90" spans="1:7" ht="29.25" customHeight="1" x14ac:dyDescent="0.25">
      <c r="A90" s="15"/>
      <c r="B90" s="6" t="s">
        <v>83</v>
      </c>
      <c r="C90" s="7">
        <v>120512.3</v>
      </c>
      <c r="D90" s="7">
        <v>39393.5</v>
      </c>
      <c r="E90" s="7">
        <f t="shared" si="2"/>
        <v>32.688364590170465</v>
      </c>
      <c r="F90" s="94"/>
      <c r="G90" s="95"/>
    </row>
    <row r="91" spans="1:7" ht="46.5" customHeight="1" x14ac:dyDescent="0.25">
      <c r="A91" s="15"/>
      <c r="B91" s="6" t="s">
        <v>84</v>
      </c>
      <c r="C91" s="7">
        <v>7.38</v>
      </c>
      <c r="D91" s="7">
        <v>7.38</v>
      </c>
      <c r="E91" s="7">
        <f t="shared" si="2"/>
        <v>100</v>
      </c>
      <c r="F91" s="94"/>
      <c r="G91" s="95"/>
    </row>
    <row r="92" spans="1:7" ht="76.5" customHeight="1" x14ac:dyDescent="0.25">
      <c r="A92" s="15"/>
      <c r="B92" s="6" t="s">
        <v>85</v>
      </c>
      <c r="C92" s="7">
        <v>128.6</v>
      </c>
      <c r="D92" s="7">
        <v>128.6</v>
      </c>
      <c r="E92" s="7">
        <f t="shared" si="2"/>
        <v>100</v>
      </c>
      <c r="F92" s="94"/>
      <c r="G92" s="95"/>
    </row>
    <row r="93" spans="1:7" ht="60.75" customHeight="1" x14ac:dyDescent="0.25">
      <c r="A93" s="15"/>
      <c r="B93" s="6" t="s">
        <v>86</v>
      </c>
      <c r="C93" s="7">
        <v>407.9436</v>
      </c>
      <c r="D93" s="7">
        <v>135.31765999999999</v>
      </c>
      <c r="E93" s="7">
        <f t="shared" si="2"/>
        <v>33.170678495752846</v>
      </c>
      <c r="F93" s="94"/>
      <c r="G93" s="95"/>
    </row>
    <row r="94" spans="1:7" ht="60" hidden="1" customHeight="1" x14ac:dyDescent="0.25">
      <c r="A94" s="15"/>
      <c r="B94" s="6" t="s">
        <v>89</v>
      </c>
      <c r="C94" s="7"/>
      <c r="D94" s="7"/>
      <c r="E94" s="7" t="e">
        <f t="shared" si="2"/>
        <v>#DIV/0!</v>
      </c>
      <c r="F94" s="94"/>
      <c r="G94" s="95"/>
    </row>
    <row r="95" spans="1:7" ht="90" hidden="1" customHeight="1" x14ac:dyDescent="0.25">
      <c r="A95" s="15"/>
      <c r="B95" s="6" t="s">
        <v>112</v>
      </c>
      <c r="C95" s="7"/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87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hidden="1" customHeight="1" x14ac:dyDescent="0.25">
      <c r="A97" s="15"/>
      <c r="B97" s="6" t="s">
        <v>134</v>
      </c>
      <c r="C97" s="7">
        <v>0</v>
      </c>
      <c r="D97" s="7">
        <v>0</v>
      </c>
      <c r="E97" s="7" t="e">
        <f t="shared" si="2"/>
        <v>#DIV/0!</v>
      </c>
      <c r="F97" s="94"/>
      <c r="G97" s="95"/>
    </row>
    <row r="98" spans="1:7" ht="60" customHeight="1" x14ac:dyDescent="0.25">
      <c r="A98" s="15"/>
      <c r="B98" s="6" t="s">
        <v>88</v>
      </c>
      <c r="C98" s="7">
        <v>52599.8</v>
      </c>
      <c r="D98" s="7">
        <v>0</v>
      </c>
      <c r="E98" s="7">
        <f t="shared" si="2"/>
        <v>0</v>
      </c>
      <c r="F98" s="94"/>
      <c r="G98" s="94"/>
    </row>
    <row r="99" spans="1:7" ht="76.5" customHeight="1" x14ac:dyDescent="0.25">
      <c r="A99" s="15"/>
      <c r="B99" s="6" t="s">
        <v>116</v>
      </c>
      <c r="C99" s="7">
        <v>161.80000000000001</v>
      </c>
      <c r="D99" s="7">
        <v>0</v>
      </c>
      <c r="E99" s="7">
        <f t="shared" si="2"/>
        <v>0</v>
      </c>
      <c r="F99" s="94"/>
      <c r="G99" s="95"/>
    </row>
    <row r="100" spans="1:7" ht="48.75" customHeight="1" x14ac:dyDescent="0.25">
      <c r="A100" s="15"/>
      <c r="B100" s="6" t="s">
        <v>173</v>
      </c>
      <c r="C100" s="7">
        <v>497.2</v>
      </c>
      <c r="D100" s="7">
        <v>249</v>
      </c>
      <c r="E100" s="7">
        <f t="shared" si="2"/>
        <v>50.080450522928402</v>
      </c>
      <c r="F100" s="94"/>
      <c r="G100" s="95"/>
    </row>
    <row r="101" spans="1:7" ht="90" hidden="1" x14ac:dyDescent="0.25">
      <c r="A101" s="15"/>
      <c r="B101" s="6" t="s">
        <v>291</v>
      </c>
      <c r="C101" s="7"/>
      <c r="D101" s="7"/>
      <c r="E101" s="7" t="e">
        <f t="shared" si="2"/>
        <v>#DIV/0!</v>
      </c>
      <c r="F101" s="94"/>
      <c r="G101" s="95"/>
    </row>
    <row r="102" spans="1:7" ht="45" x14ac:dyDescent="0.25">
      <c r="A102" s="15"/>
      <c r="B102" s="6" t="s">
        <v>404</v>
      </c>
      <c r="C102" s="7">
        <v>824.16</v>
      </c>
      <c r="D102" s="7">
        <v>0</v>
      </c>
      <c r="E102" s="7">
        <f t="shared" si="2"/>
        <v>0</v>
      </c>
      <c r="F102" s="94"/>
      <c r="G102" s="95"/>
    </row>
    <row r="103" spans="1:7" ht="91.5" hidden="1" customHeight="1" x14ac:dyDescent="0.25">
      <c r="A103" s="15"/>
      <c r="B103" s="6" t="s">
        <v>291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60" hidden="1" x14ac:dyDescent="0.25">
      <c r="A104" s="15"/>
      <c r="B104" s="6" t="s">
        <v>301</v>
      </c>
      <c r="C104" s="7">
        <v>0</v>
      </c>
      <c r="D104" s="7">
        <v>0</v>
      </c>
      <c r="E104" s="7" t="e">
        <f t="shared" si="2"/>
        <v>#DIV/0!</v>
      </c>
      <c r="F104" s="94"/>
      <c r="G104" s="95"/>
    </row>
    <row r="105" spans="1:7" ht="15.75" customHeight="1" x14ac:dyDescent="0.25">
      <c r="A105" s="15"/>
      <c r="B105" s="5" t="s">
        <v>5</v>
      </c>
      <c r="C105" s="1">
        <f>C106</f>
        <v>80752.100000000006</v>
      </c>
      <c r="D105" s="1">
        <f>D106</f>
        <v>26918.7</v>
      </c>
      <c r="E105" s="7">
        <f t="shared" si="2"/>
        <v>33.334984477183873</v>
      </c>
      <c r="F105" s="94"/>
      <c r="G105" s="80"/>
    </row>
    <row r="106" spans="1:7" ht="45" customHeight="1" x14ac:dyDescent="0.25">
      <c r="A106" s="15"/>
      <c r="B106" s="6" t="s">
        <v>90</v>
      </c>
      <c r="C106" s="7">
        <v>80752.100000000006</v>
      </c>
      <c r="D106" s="7">
        <v>26918.7</v>
      </c>
      <c r="E106" s="7">
        <f t="shared" si="2"/>
        <v>33.334984477183873</v>
      </c>
      <c r="F106" s="94"/>
      <c r="G106" s="95"/>
    </row>
    <row r="107" spans="1:7" ht="18" customHeight="1" x14ac:dyDescent="0.25">
      <c r="A107" s="15"/>
      <c r="B107" s="26" t="s">
        <v>91</v>
      </c>
      <c r="C107" s="1">
        <f>C108+C110+C116+C119+C120+C121+C122+C124+C123+C111+C112</f>
        <v>56961.3</v>
      </c>
      <c r="D107" s="1">
        <f>D108+D110+D116+D119+D120+D121+D122+D124+D123+D111+D112</f>
        <v>20829.229359999998</v>
      </c>
      <c r="E107" s="1">
        <f t="shared" si="2"/>
        <v>36.567334944953849</v>
      </c>
      <c r="F107" s="94"/>
      <c r="G107" s="94"/>
    </row>
    <row r="108" spans="1:7" ht="60" x14ac:dyDescent="0.25">
      <c r="A108" s="15"/>
      <c r="B108" s="6" t="s">
        <v>308</v>
      </c>
      <c r="C108" s="7">
        <v>3505</v>
      </c>
      <c r="D108" s="7">
        <v>3505</v>
      </c>
      <c r="E108" s="7">
        <f t="shared" si="2"/>
        <v>100</v>
      </c>
      <c r="F108" s="94"/>
      <c r="G108" s="94"/>
    </row>
    <row r="109" spans="1:7" ht="120" hidden="1" customHeight="1" x14ac:dyDescent="0.25">
      <c r="A109" s="15"/>
      <c r="B109" s="6" t="s">
        <v>210</v>
      </c>
      <c r="C109" s="7">
        <v>0</v>
      </c>
      <c r="D109" s="7">
        <v>0</v>
      </c>
      <c r="E109" s="7" t="e">
        <f t="shared" si="2"/>
        <v>#DIV/0!</v>
      </c>
      <c r="F109" s="94"/>
      <c r="G109" s="94"/>
    </row>
    <row r="110" spans="1:7" ht="75" customHeight="1" x14ac:dyDescent="0.25">
      <c r="A110" s="15"/>
      <c r="B110" s="6" t="s">
        <v>211</v>
      </c>
      <c r="C110" s="7">
        <v>1401.5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405</v>
      </c>
      <c r="C111" s="7">
        <v>22.1</v>
      </c>
      <c r="D111" s="7">
        <v>22.1</v>
      </c>
      <c r="E111" s="7">
        <f t="shared" si="2"/>
        <v>100</v>
      </c>
      <c r="F111" s="94"/>
      <c r="G111" s="94"/>
    </row>
    <row r="112" spans="1:7" ht="135" customHeight="1" x14ac:dyDescent="0.25">
      <c r="A112" s="15"/>
      <c r="B112" s="6" t="s">
        <v>406</v>
      </c>
      <c r="C112" s="7">
        <v>382.8</v>
      </c>
      <c r="D112" s="7">
        <v>0</v>
      </c>
      <c r="E112" s="7">
        <f t="shared" si="2"/>
        <v>0</v>
      </c>
      <c r="F112" s="94"/>
      <c r="G112" s="94"/>
    </row>
    <row r="113" spans="1:9" ht="45" hidden="1" customHeight="1" x14ac:dyDescent="0.25">
      <c r="A113" s="15"/>
      <c r="B113" s="6" t="s">
        <v>118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213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135" hidden="1" customHeight="1" x14ac:dyDescent="0.25">
      <c r="A115" s="15"/>
      <c r="B115" s="6" t="s">
        <v>129</v>
      </c>
      <c r="C115" s="7">
        <v>0</v>
      </c>
      <c r="D115" s="7">
        <v>0</v>
      </c>
      <c r="E115" s="7" t="e">
        <f t="shared" si="2"/>
        <v>#DIV/0!</v>
      </c>
      <c r="F115" s="94"/>
      <c r="G115" s="94"/>
    </row>
    <row r="116" spans="1:9" ht="30" x14ac:dyDescent="0.25">
      <c r="A116" s="15"/>
      <c r="B116" s="12" t="s">
        <v>309</v>
      </c>
      <c r="C116" s="7">
        <v>5531.6</v>
      </c>
      <c r="D116" s="7">
        <v>2659</v>
      </c>
      <c r="E116" s="7">
        <f t="shared" si="2"/>
        <v>48.069274712560556</v>
      </c>
      <c r="F116" s="96"/>
      <c r="G116" s="94"/>
    </row>
    <row r="117" spans="1:9" ht="60" hidden="1" customHeight="1" x14ac:dyDescent="0.25">
      <c r="A117" s="15"/>
      <c r="B117" s="12" t="s">
        <v>164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0" hidden="1" customHeight="1" x14ac:dyDescent="0.25">
      <c r="A118" s="15"/>
      <c r="B118" s="12" t="s">
        <v>184</v>
      </c>
      <c r="C118" s="7">
        <v>0</v>
      </c>
      <c r="D118" s="7">
        <v>0</v>
      </c>
      <c r="E118" s="7" t="e">
        <f t="shared" si="2"/>
        <v>#DIV/0!</v>
      </c>
      <c r="F118" s="94"/>
      <c r="G118" s="94"/>
    </row>
    <row r="119" spans="1:9" ht="94.5" hidden="1" x14ac:dyDescent="0.25">
      <c r="A119" s="15"/>
      <c r="B119" s="72" t="s">
        <v>375</v>
      </c>
      <c r="C119" s="53">
        <v>0</v>
      </c>
      <c r="D119" s="7">
        <v>0</v>
      </c>
      <c r="E119" s="7" t="e">
        <f t="shared" si="2"/>
        <v>#DIV/0!</v>
      </c>
      <c r="F119" s="94"/>
      <c r="G119" s="94"/>
    </row>
    <row r="120" spans="1:9" ht="94.5" hidden="1" customHeight="1" x14ac:dyDescent="0.25">
      <c r="A120" s="15"/>
      <c r="B120" s="72" t="s">
        <v>377</v>
      </c>
      <c r="C120" s="53"/>
      <c r="D120" s="7"/>
      <c r="E120" s="7" t="e">
        <f t="shared" si="2"/>
        <v>#DIV/0!</v>
      </c>
      <c r="F120" s="94"/>
      <c r="G120" s="94"/>
    </row>
    <row r="121" spans="1:9" ht="75" x14ac:dyDescent="0.25">
      <c r="A121" s="15"/>
      <c r="B121" s="12" t="s">
        <v>94</v>
      </c>
      <c r="C121" s="7">
        <v>992.3</v>
      </c>
      <c r="D121" s="7">
        <v>456.67500000000001</v>
      </c>
      <c r="E121" s="7">
        <f t="shared" si="2"/>
        <v>46.021868386576642</v>
      </c>
      <c r="F121" s="94"/>
      <c r="G121" s="95"/>
    </row>
    <row r="122" spans="1:9" ht="95.25" customHeight="1" x14ac:dyDescent="0.25">
      <c r="A122" s="15"/>
      <c r="B122" s="71" t="s">
        <v>374</v>
      </c>
      <c r="C122" s="87">
        <v>45126</v>
      </c>
      <c r="D122" s="7">
        <v>14186.45436</v>
      </c>
      <c r="E122" s="7">
        <f t="shared" si="2"/>
        <v>31.437429331205959</v>
      </c>
      <c r="F122" s="94"/>
      <c r="G122" s="95"/>
    </row>
    <row r="123" spans="1:9" ht="72" hidden="1" customHeight="1" x14ac:dyDescent="0.25">
      <c r="A123" s="15"/>
      <c r="B123" s="71" t="s">
        <v>383</v>
      </c>
      <c r="C123" s="53"/>
      <c r="D123" s="7"/>
      <c r="E123" s="7" t="e">
        <f t="shared" si="2"/>
        <v>#DIV/0!</v>
      </c>
      <c r="F123" s="94"/>
      <c r="G123" s="95"/>
    </row>
    <row r="124" spans="1:9" ht="30" hidden="1" x14ac:dyDescent="0.25">
      <c r="A124" s="15"/>
      <c r="B124" s="12" t="s">
        <v>334</v>
      </c>
      <c r="C124" s="7">
        <v>0</v>
      </c>
      <c r="D124" s="7">
        <v>0</v>
      </c>
      <c r="E124" s="7" t="e">
        <f t="shared" si="2"/>
        <v>#DIV/0!</v>
      </c>
      <c r="F124" s="94"/>
      <c r="G124" s="95"/>
    </row>
    <row r="125" spans="1:9" ht="15.75" x14ac:dyDescent="0.25">
      <c r="A125" s="15"/>
      <c r="B125" s="48" t="s">
        <v>113</v>
      </c>
      <c r="C125" s="1">
        <v>589.96799999999996</v>
      </c>
      <c r="D125" s="1">
        <v>17.28</v>
      </c>
      <c r="E125" s="7">
        <f t="shared" si="2"/>
        <v>2.9289724188430561</v>
      </c>
      <c r="F125" s="94"/>
      <c r="G125" s="95"/>
    </row>
    <row r="126" spans="1:9" ht="63" x14ac:dyDescent="0.25">
      <c r="A126" s="15"/>
      <c r="B126" s="48" t="s">
        <v>408</v>
      </c>
      <c r="C126" s="1">
        <v>235</v>
      </c>
      <c r="D126" s="1">
        <v>235</v>
      </c>
      <c r="E126" s="7">
        <f t="shared" si="2"/>
        <v>100</v>
      </c>
      <c r="F126" s="94"/>
      <c r="G126" s="95"/>
    </row>
    <row r="127" spans="1:9" ht="47.25" x14ac:dyDescent="0.25">
      <c r="A127" s="15"/>
      <c r="B127" s="48" t="s">
        <v>433</v>
      </c>
      <c r="C127" s="1"/>
      <c r="D127" s="1">
        <v>300</v>
      </c>
      <c r="E127" s="7"/>
      <c r="F127" s="94"/>
      <c r="G127" s="95"/>
    </row>
    <row r="128" spans="1:9" ht="15.75" x14ac:dyDescent="0.25">
      <c r="A128" s="15"/>
      <c r="B128" s="49" t="s">
        <v>6</v>
      </c>
      <c r="C128" s="1">
        <f>C23+C24+C25+C81+C107+C125+C126</f>
        <v>2001902.1039300002</v>
      </c>
      <c r="D128" s="1">
        <f>D23+D24+D25+D81+D107+D125+D126+D127</f>
        <v>636960.29906999995</v>
      </c>
      <c r="E128" s="7">
        <f t="shared" si="2"/>
        <v>31.817754615451083</v>
      </c>
      <c r="F128" s="94"/>
      <c r="G128" s="95"/>
      <c r="H128" s="38"/>
      <c r="I128" s="38"/>
    </row>
    <row r="129" spans="1:9" ht="45" x14ac:dyDescent="0.25">
      <c r="A129" s="15"/>
      <c r="B129" s="6" t="s">
        <v>407</v>
      </c>
      <c r="C129" s="1"/>
      <c r="D129" s="7">
        <v>10.416499999999999</v>
      </c>
      <c r="E129" s="7"/>
      <c r="F129" s="94"/>
      <c r="G129" s="95"/>
      <c r="H129" s="38"/>
      <c r="I129" s="38"/>
    </row>
    <row r="130" spans="1:9" ht="74.25" customHeight="1" x14ac:dyDescent="0.25">
      <c r="A130" s="15"/>
      <c r="B130" s="6" t="s">
        <v>329</v>
      </c>
      <c r="C130" s="1"/>
      <c r="D130" s="7">
        <v>104.986</v>
      </c>
      <c r="E130" s="7"/>
      <c r="F130" s="95"/>
      <c r="G130" s="95"/>
      <c r="H130" s="95"/>
      <c r="I130" s="95"/>
    </row>
    <row r="131" spans="1:9" ht="29.25" customHeight="1" x14ac:dyDescent="0.25">
      <c r="A131" s="15"/>
      <c r="B131" s="2" t="s">
        <v>125</v>
      </c>
      <c r="C131" s="4"/>
      <c r="D131" s="7"/>
      <c r="E131" s="7"/>
      <c r="F131" s="95"/>
      <c r="G131" s="95"/>
      <c r="H131" s="95"/>
      <c r="I131" s="95"/>
    </row>
    <row r="132" spans="1:9" ht="63.75" customHeight="1" x14ac:dyDescent="0.25">
      <c r="A132" s="15"/>
      <c r="B132" s="2" t="s">
        <v>330</v>
      </c>
      <c r="C132" s="4"/>
      <c r="D132" s="7">
        <v>-16244.661760000001</v>
      </c>
      <c r="E132" s="7"/>
      <c r="F132" s="95"/>
      <c r="G132" s="95"/>
      <c r="H132" s="95"/>
      <c r="I132" s="95"/>
    </row>
    <row r="133" spans="1:9" ht="18.75" customHeight="1" x14ac:dyDescent="0.25">
      <c r="A133" s="15"/>
      <c r="B133" s="50" t="s">
        <v>95</v>
      </c>
      <c r="C133" s="1">
        <f>C22+C128+C129+C130+C131+C132</f>
        <v>2301828.5039300001</v>
      </c>
      <c r="D133" s="1">
        <f>D22+D128+D129+D130+D131+D132</f>
        <v>723525.91391999996</v>
      </c>
      <c r="E133" s="7">
        <f t="shared" ref="E133:E197" si="3">D133/C133*100</f>
        <v>31.432659413361876</v>
      </c>
      <c r="F133" s="95"/>
      <c r="G133" s="80"/>
      <c r="H133" s="80"/>
      <c r="I133" s="95"/>
    </row>
    <row r="134" spans="1:9" ht="18.75" customHeight="1" x14ac:dyDescent="0.25">
      <c r="A134" s="15"/>
      <c r="B134" s="14" t="s">
        <v>7</v>
      </c>
      <c r="C134" s="1">
        <f>C135+C168+C170+C178+C210+C253+C256+C340+C360+C387+C395+C397</f>
        <v>2351776.93872</v>
      </c>
      <c r="D134" s="1">
        <f>D135+D168+D170+D178+D210+D253+D256+D340+D360+D387+D395+D397</f>
        <v>688231.80005000008</v>
      </c>
      <c r="E134" s="7">
        <f t="shared" si="3"/>
        <v>29.264331523915001</v>
      </c>
      <c r="F134" s="95"/>
      <c r="G134" s="95" t="s">
        <v>295</v>
      </c>
      <c r="H134" s="95" t="s">
        <v>296</v>
      </c>
      <c r="I134" s="95"/>
    </row>
    <row r="135" spans="1:9" ht="18.75" customHeight="1" x14ac:dyDescent="0.25">
      <c r="A135" s="17" t="s">
        <v>8</v>
      </c>
      <c r="B135" s="10" t="s">
        <v>9</v>
      </c>
      <c r="C135" s="1">
        <f>C136+C137+C138+C146+C147+C149+C150+C148</f>
        <v>174546.41480999999</v>
      </c>
      <c r="D135" s="1">
        <f>D136+D137+D138+D146+D147+D149+D150+D148</f>
        <v>46040.259999999995</v>
      </c>
      <c r="E135" s="7">
        <f t="shared" si="3"/>
        <v>26.377087177709413</v>
      </c>
      <c r="F135" s="95"/>
      <c r="G135" s="80">
        <f>C135+C168+C170+C178+C210+C253+C256+C340+C360+C387+C397</f>
        <v>2350898.93872</v>
      </c>
      <c r="H135" s="80">
        <f>D135+D168+D170+D178+D210+D253+D256+D340+D360+D387+D397</f>
        <v>688231.80005000008</v>
      </c>
      <c r="I135" s="95"/>
    </row>
    <row r="136" spans="1:9" ht="29.25" customHeight="1" x14ac:dyDescent="0.25">
      <c r="A136" s="17" t="s">
        <v>10</v>
      </c>
      <c r="B136" s="3" t="s">
        <v>11</v>
      </c>
      <c r="C136" s="1">
        <v>2393.1329999999998</v>
      </c>
      <c r="D136" s="1">
        <v>702.76300000000003</v>
      </c>
      <c r="E136" s="7">
        <f t="shared" si="3"/>
        <v>29.365814603701512</v>
      </c>
      <c r="F136" s="95"/>
      <c r="G136" s="95"/>
      <c r="H136" s="95"/>
      <c r="I136" s="95"/>
    </row>
    <row r="137" spans="1:9" ht="45" customHeight="1" x14ac:dyDescent="0.25">
      <c r="A137" s="17" t="s">
        <v>12</v>
      </c>
      <c r="B137" s="3" t="s">
        <v>13</v>
      </c>
      <c r="C137" s="1">
        <v>3763.2</v>
      </c>
      <c r="D137" s="1">
        <v>1178.203</v>
      </c>
      <c r="E137" s="7">
        <f t="shared" si="3"/>
        <v>31.308540603741498</v>
      </c>
      <c r="F137" s="95"/>
      <c r="G137" s="95"/>
      <c r="H137" s="95"/>
      <c r="I137" s="95"/>
    </row>
    <row r="138" spans="1:9" ht="16.5" customHeight="1" x14ac:dyDescent="0.25">
      <c r="A138" s="17" t="s">
        <v>14</v>
      </c>
      <c r="B138" s="3" t="s">
        <v>222</v>
      </c>
      <c r="C138" s="1">
        <f>C139+C140+C141+C142+C143+C144+C145</f>
        <v>65533.190599999994</v>
      </c>
      <c r="D138" s="1">
        <f>D139+D140+D141+D142+D143+D144+D145</f>
        <v>19898.218999999997</v>
      </c>
      <c r="E138" s="7">
        <f t="shared" si="3"/>
        <v>30.36357427101985</v>
      </c>
      <c r="F138" s="95"/>
      <c r="G138" s="95"/>
      <c r="H138" s="95"/>
      <c r="I138" s="95"/>
    </row>
    <row r="139" spans="1:9" ht="15.75" customHeight="1" x14ac:dyDescent="0.25">
      <c r="A139" s="18"/>
      <c r="B139" s="11" t="s">
        <v>15</v>
      </c>
      <c r="C139" s="7">
        <v>57052.966999999997</v>
      </c>
      <c r="D139" s="7">
        <v>17487.366000000002</v>
      </c>
      <c r="E139" s="7">
        <f t="shared" si="3"/>
        <v>30.651107066877</v>
      </c>
      <c r="F139" s="95"/>
      <c r="G139" s="95"/>
      <c r="H139" s="95"/>
      <c r="I139" s="95"/>
    </row>
    <row r="140" spans="1:9" ht="60.75" customHeight="1" x14ac:dyDescent="0.25">
      <c r="A140" s="18"/>
      <c r="B140" s="11" t="s">
        <v>216</v>
      </c>
      <c r="C140" s="7">
        <v>2168.3000000000002</v>
      </c>
      <c r="D140" s="7">
        <v>598.851</v>
      </c>
      <c r="E140" s="7">
        <f t="shared" si="3"/>
        <v>27.61845685560116</v>
      </c>
      <c r="F140" s="95"/>
      <c r="G140" s="95"/>
      <c r="H140" s="95"/>
      <c r="I140" s="95"/>
    </row>
    <row r="141" spans="1:9" ht="28.5" customHeight="1" x14ac:dyDescent="0.25">
      <c r="A141" s="18"/>
      <c r="B141" s="11" t="s">
        <v>217</v>
      </c>
      <c r="C141" s="7">
        <v>1590</v>
      </c>
      <c r="D141" s="7">
        <v>441.35399999999998</v>
      </c>
      <c r="E141" s="7">
        <f t="shared" si="3"/>
        <v>27.758113207547169</v>
      </c>
      <c r="F141" s="95"/>
      <c r="G141" s="95"/>
      <c r="H141" s="95"/>
      <c r="I141" s="95"/>
    </row>
    <row r="142" spans="1:9" ht="61.5" customHeight="1" x14ac:dyDescent="0.25">
      <c r="A142" s="18"/>
      <c r="B142" s="11" t="s">
        <v>218</v>
      </c>
      <c r="C142" s="7">
        <v>4178</v>
      </c>
      <c r="D142" s="7">
        <v>1222.124</v>
      </c>
      <c r="E142" s="7">
        <f t="shared" si="3"/>
        <v>29.251412158927721</v>
      </c>
      <c r="F142" s="95"/>
      <c r="G142" s="95"/>
    </row>
    <row r="143" spans="1:9" ht="61.5" customHeight="1" x14ac:dyDescent="0.25">
      <c r="A143" s="18"/>
      <c r="B143" s="11" t="s">
        <v>219</v>
      </c>
      <c r="C143" s="7">
        <v>7.38</v>
      </c>
      <c r="D143" s="7">
        <v>3.5590000000000002</v>
      </c>
      <c r="E143" s="7">
        <f t="shared" si="3"/>
        <v>48.224932249322492</v>
      </c>
      <c r="F143" s="95"/>
      <c r="G143" s="95"/>
    </row>
    <row r="144" spans="1:9" ht="90" x14ac:dyDescent="0.25">
      <c r="A144" s="18"/>
      <c r="B144" s="15" t="s">
        <v>220</v>
      </c>
      <c r="C144" s="7">
        <v>128.6</v>
      </c>
      <c r="D144" s="7">
        <v>34.295000000000002</v>
      </c>
      <c r="E144" s="7">
        <f t="shared" si="3"/>
        <v>26.667962674961121</v>
      </c>
      <c r="F144" s="95"/>
      <c r="G144" s="95"/>
    </row>
    <row r="145" spans="1:7" ht="60" x14ac:dyDescent="0.25">
      <c r="A145" s="19"/>
      <c r="B145" s="15" t="s">
        <v>221</v>
      </c>
      <c r="C145" s="7">
        <v>407.9436</v>
      </c>
      <c r="D145" s="7">
        <v>110.67</v>
      </c>
      <c r="E145" s="7">
        <f t="shared" si="3"/>
        <v>27.128750150756137</v>
      </c>
      <c r="F145" s="95"/>
      <c r="G145" s="95"/>
    </row>
    <row r="146" spans="1:7" ht="55.5" customHeight="1" x14ac:dyDescent="0.25">
      <c r="A146" s="17" t="s">
        <v>148</v>
      </c>
      <c r="B146" s="3" t="s">
        <v>147</v>
      </c>
      <c r="C146" s="1">
        <v>161.80000000000001</v>
      </c>
      <c r="D146" s="1">
        <v>0</v>
      </c>
      <c r="E146" s="7">
        <f t="shared" si="3"/>
        <v>0</v>
      </c>
      <c r="F146" s="95"/>
      <c r="G146" s="95"/>
    </row>
    <row r="147" spans="1:7" ht="15.75" customHeight="1" x14ac:dyDescent="0.25">
      <c r="A147" s="17" t="s">
        <v>16</v>
      </c>
      <c r="B147" s="10" t="s">
        <v>223</v>
      </c>
      <c r="C147" s="1">
        <v>2527.6999999999998</v>
      </c>
      <c r="D147" s="1">
        <v>766.726</v>
      </c>
      <c r="E147" s="7">
        <f t="shared" si="3"/>
        <v>30.332950903983864</v>
      </c>
      <c r="F147" s="95"/>
      <c r="G147" s="95"/>
    </row>
    <row r="148" spans="1:7" ht="15.75" hidden="1" customHeight="1" x14ac:dyDescent="0.25">
      <c r="A148" s="17" t="s">
        <v>17</v>
      </c>
      <c r="B148" s="10" t="s">
        <v>18</v>
      </c>
      <c r="C148" s="1"/>
      <c r="D148" s="1"/>
      <c r="E148" s="7" t="e">
        <f t="shared" si="3"/>
        <v>#DIV/0!</v>
      </c>
      <c r="F148" s="95"/>
      <c r="G148" s="95"/>
    </row>
    <row r="149" spans="1:7" ht="15.75" customHeight="1" x14ac:dyDescent="0.25">
      <c r="A149" s="17" t="s">
        <v>19</v>
      </c>
      <c r="B149" s="10" t="s">
        <v>20</v>
      </c>
      <c r="C149" s="1">
        <v>650</v>
      </c>
      <c r="D149" s="1">
        <v>0</v>
      </c>
      <c r="E149" s="7">
        <f t="shared" si="3"/>
        <v>0</v>
      </c>
      <c r="F149" s="95"/>
      <c r="G149" s="95"/>
    </row>
    <row r="150" spans="1:7" ht="15.75" customHeight="1" x14ac:dyDescent="0.25">
      <c r="A150" s="17" t="s">
        <v>21</v>
      </c>
      <c r="B150" s="10" t="s">
        <v>174</v>
      </c>
      <c r="C150" s="1">
        <f>C151+C152+C154+C162+C158+C164+C165+C166+C157+C163+C167+C156+C155+C153</f>
        <v>99517.391210000002</v>
      </c>
      <c r="D150" s="1">
        <f>D151+D152+D154+D162+D158+D164+D165+D166+D157+D163+D167+D156+D155+D153</f>
        <v>23494.349000000002</v>
      </c>
      <c r="E150" s="7">
        <f t="shared" si="3"/>
        <v>23.608284656922532</v>
      </c>
      <c r="F150" s="95"/>
      <c r="G150" s="95"/>
    </row>
    <row r="151" spans="1:7" ht="45" x14ac:dyDescent="0.25">
      <c r="A151" s="20"/>
      <c r="B151" s="11" t="s">
        <v>409</v>
      </c>
      <c r="C151" s="7">
        <v>736.9</v>
      </c>
      <c r="D151" s="7">
        <v>0</v>
      </c>
      <c r="E151" s="7">
        <f t="shared" si="3"/>
        <v>0</v>
      </c>
      <c r="F151" s="95"/>
      <c r="G151" s="95"/>
    </row>
    <row r="152" spans="1:7" ht="62.25" customHeight="1" x14ac:dyDescent="0.25">
      <c r="A152" s="20"/>
      <c r="B152" s="11" t="s">
        <v>311</v>
      </c>
      <c r="C152" s="7">
        <v>600</v>
      </c>
      <c r="D152" s="7">
        <v>0</v>
      </c>
      <c r="E152" s="7">
        <f t="shared" si="3"/>
        <v>0</v>
      </c>
      <c r="F152" s="95"/>
      <c r="G152" s="95"/>
    </row>
    <row r="153" spans="1:7" ht="75" x14ac:dyDescent="0.25">
      <c r="A153" s="20"/>
      <c r="B153" s="11" t="s">
        <v>384</v>
      </c>
      <c r="C153" s="7">
        <v>100</v>
      </c>
      <c r="D153" s="7">
        <v>0</v>
      </c>
      <c r="E153" s="7">
        <f t="shared" si="3"/>
        <v>0</v>
      </c>
      <c r="F153" s="95"/>
      <c r="G153" s="95"/>
    </row>
    <row r="154" spans="1:7" ht="52.5" customHeight="1" x14ac:dyDescent="0.25">
      <c r="A154" s="20"/>
      <c r="B154" s="11" t="s">
        <v>225</v>
      </c>
      <c r="C154" s="7">
        <f>35+60</f>
        <v>95</v>
      </c>
      <c r="D154" s="7">
        <v>0</v>
      </c>
      <c r="E154" s="7">
        <f t="shared" si="3"/>
        <v>0</v>
      </c>
      <c r="F154" s="95"/>
      <c r="G154" s="95"/>
    </row>
    <row r="155" spans="1:7" ht="30" x14ac:dyDescent="0.25">
      <c r="A155" s="20"/>
      <c r="B155" s="11" t="s">
        <v>410</v>
      </c>
      <c r="C155" s="7">
        <v>824.16</v>
      </c>
      <c r="D155" s="7">
        <v>0</v>
      </c>
      <c r="E155" s="7">
        <f t="shared" si="3"/>
        <v>0</v>
      </c>
      <c r="F155" s="95"/>
      <c r="G155" s="95"/>
    </row>
    <row r="156" spans="1:7" ht="75" hidden="1" x14ac:dyDescent="0.25">
      <c r="A156" s="20"/>
      <c r="B156" s="11" t="s">
        <v>380</v>
      </c>
      <c r="C156" s="7"/>
      <c r="D156" s="7"/>
      <c r="E156" s="7" t="e">
        <f t="shared" si="3"/>
        <v>#DIV/0!</v>
      </c>
      <c r="F156" s="95"/>
      <c r="G156" s="95"/>
    </row>
    <row r="157" spans="1:7" ht="19.5" customHeight="1" x14ac:dyDescent="0.25">
      <c r="A157" s="20"/>
      <c r="B157" s="11" t="s">
        <v>175</v>
      </c>
      <c r="C157" s="7">
        <v>15508.942999999999</v>
      </c>
      <c r="D157" s="7">
        <v>40</v>
      </c>
      <c r="E157" s="7">
        <f t="shared" si="3"/>
        <v>0.25791570708590522</v>
      </c>
      <c r="F157" s="95"/>
      <c r="G157" s="95"/>
    </row>
    <row r="158" spans="1:7" ht="29.25" customHeight="1" x14ac:dyDescent="0.25">
      <c r="A158" s="20"/>
      <c r="B158" s="11" t="s">
        <v>189</v>
      </c>
      <c r="C158" s="7">
        <v>400</v>
      </c>
      <c r="D158" s="7">
        <v>79</v>
      </c>
      <c r="E158" s="7">
        <f t="shared" si="3"/>
        <v>19.75</v>
      </c>
      <c r="F158" s="95"/>
      <c r="G158" s="95"/>
    </row>
    <row r="159" spans="1:7" ht="45" hidden="1" customHeight="1" x14ac:dyDescent="0.25">
      <c r="A159" s="20"/>
      <c r="B159" s="2" t="s">
        <v>22</v>
      </c>
      <c r="C159" s="7"/>
      <c r="D159" s="7"/>
      <c r="E159" s="7" t="e">
        <f t="shared" si="3"/>
        <v>#DIV/0!</v>
      </c>
      <c r="F159" s="95"/>
      <c r="G159" s="95"/>
    </row>
    <row r="160" spans="1:7" ht="15" hidden="1" customHeight="1" x14ac:dyDescent="0.25">
      <c r="A160" s="20"/>
      <c r="B160" s="11" t="s">
        <v>136</v>
      </c>
      <c r="C160" s="7">
        <v>0</v>
      </c>
      <c r="D160" s="7">
        <v>0</v>
      </c>
      <c r="E160" s="7" t="e">
        <f t="shared" si="3"/>
        <v>#DIV/0!</v>
      </c>
      <c r="F160" s="95"/>
      <c r="G160" s="95"/>
    </row>
    <row r="161" spans="1:7" ht="30" hidden="1" x14ac:dyDescent="0.25">
      <c r="A161" s="20"/>
      <c r="B161" s="11" t="s">
        <v>137</v>
      </c>
      <c r="C161" s="7">
        <v>0</v>
      </c>
      <c r="D161" s="7"/>
      <c r="E161" s="7" t="e">
        <f t="shared" si="3"/>
        <v>#DIV/0!</v>
      </c>
      <c r="F161" s="95"/>
      <c r="G161" s="95"/>
    </row>
    <row r="162" spans="1:7" ht="30" x14ac:dyDescent="0.25">
      <c r="A162" s="20"/>
      <c r="B162" s="11" t="s">
        <v>312</v>
      </c>
      <c r="C162" s="7">
        <v>150</v>
      </c>
      <c r="D162" s="7">
        <v>94</v>
      </c>
      <c r="E162" s="7">
        <f t="shared" si="3"/>
        <v>62.666666666666671</v>
      </c>
      <c r="F162" s="95"/>
      <c r="G162" s="95"/>
    </row>
    <row r="163" spans="1:7" ht="75" x14ac:dyDescent="0.25">
      <c r="A163" s="20"/>
      <c r="B163" s="11" t="s">
        <v>313</v>
      </c>
      <c r="C163" s="7">
        <v>9618.7000000000007</v>
      </c>
      <c r="D163" s="7">
        <v>0</v>
      </c>
      <c r="E163" s="7">
        <f t="shared" si="3"/>
        <v>0</v>
      </c>
      <c r="F163" s="95"/>
      <c r="G163" s="95"/>
    </row>
    <row r="164" spans="1:7" ht="30" x14ac:dyDescent="0.25">
      <c r="A164" s="20"/>
      <c r="B164" s="11" t="s">
        <v>176</v>
      </c>
      <c r="C164" s="7">
        <v>35192.258170000001</v>
      </c>
      <c r="D164" s="7">
        <v>11585.266</v>
      </c>
      <c r="E164" s="7">
        <f t="shared" si="3"/>
        <v>32.919927854689298</v>
      </c>
      <c r="F164" s="95"/>
      <c r="G164" s="95"/>
    </row>
    <row r="165" spans="1:7" hidden="1" x14ac:dyDescent="0.25">
      <c r="A165" s="20"/>
      <c r="B165" s="11" t="s">
        <v>105</v>
      </c>
      <c r="C165" s="7">
        <v>0</v>
      </c>
      <c r="D165" s="54">
        <v>0</v>
      </c>
      <c r="E165" s="7" t="e">
        <f t="shared" si="3"/>
        <v>#DIV/0!</v>
      </c>
      <c r="F165" s="95"/>
      <c r="G165" s="95"/>
    </row>
    <row r="166" spans="1:7" ht="75" hidden="1" x14ac:dyDescent="0.25">
      <c r="A166" s="17"/>
      <c r="B166" s="11" t="s">
        <v>215</v>
      </c>
      <c r="C166" s="7">
        <v>0</v>
      </c>
      <c r="D166" s="54">
        <v>0</v>
      </c>
      <c r="E166" s="7" t="e">
        <f t="shared" si="3"/>
        <v>#DIV/0!</v>
      </c>
      <c r="F166" s="95"/>
      <c r="G166" s="95"/>
    </row>
    <row r="167" spans="1:7" ht="30" x14ac:dyDescent="0.25">
      <c r="A167" s="17"/>
      <c r="B167" s="11" t="s">
        <v>254</v>
      </c>
      <c r="C167" s="7">
        <v>36291.430039999999</v>
      </c>
      <c r="D167" s="40">
        <v>11696.083000000001</v>
      </c>
      <c r="E167" s="7">
        <f t="shared" si="3"/>
        <v>32.228222991237082</v>
      </c>
      <c r="F167" s="95"/>
      <c r="G167" s="95"/>
    </row>
    <row r="168" spans="1:7" ht="15" customHeight="1" x14ac:dyDescent="0.25">
      <c r="A168" s="17" t="s">
        <v>23</v>
      </c>
      <c r="B168" s="10" t="s">
        <v>24</v>
      </c>
      <c r="C168" s="1">
        <f>C169</f>
        <v>3078.9470000000001</v>
      </c>
      <c r="D168" s="1">
        <f>D169</f>
        <v>1539.4</v>
      </c>
      <c r="E168" s="7">
        <f t="shared" si="3"/>
        <v>49.997612820227175</v>
      </c>
      <c r="F168" s="95"/>
      <c r="G168" s="95"/>
    </row>
    <row r="169" spans="1:7" ht="27.75" customHeight="1" x14ac:dyDescent="0.25">
      <c r="A169" s="20" t="s">
        <v>25</v>
      </c>
      <c r="B169" s="11" t="s">
        <v>278</v>
      </c>
      <c r="C169" s="7">
        <v>3078.9470000000001</v>
      </c>
      <c r="D169" s="7">
        <v>1539.4</v>
      </c>
      <c r="E169" s="7">
        <f t="shared" si="3"/>
        <v>49.997612820227175</v>
      </c>
      <c r="F169" s="95"/>
      <c r="G169" s="95"/>
    </row>
    <row r="170" spans="1:7" ht="27.75" customHeight="1" x14ac:dyDescent="0.25">
      <c r="A170" s="17" t="s">
        <v>26</v>
      </c>
      <c r="B170" s="10" t="s">
        <v>27</v>
      </c>
      <c r="C170" s="1">
        <f>C171+C177</f>
        <v>3584.8</v>
      </c>
      <c r="D170" s="1">
        <f>D171+D177</f>
        <v>1097.73975</v>
      </c>
      <c r="E170" s="7">
        <f t="shared" si="3"/>
        <v>30.622063992412407</v>
      </c>
      <c r="F170" s="95"/>
      <c r="G170" s="95"/>
    </row>
    <row r="171" spans="1:7" ht="18" hidden="1" customHeight="1" x14ac:dyDescent="0.25">
      <c r="A171" s="17" t="s">
        <v>28</v>
      </c>
      <c r="B171" s="10" t="s">
        <v>106</v>
      </c>
      <c r="C171" s="1">
        <f>C172+C173+C174+C175</f>
        <v>0</v>
      </c>
      <c r="D171" s="1">
        <f>D172+D173+D174+D175</f>
        <v>0</v>
      </c>
      <c r="E171" s="7" t="e">
        <f t="shared" si="3"/>
        <v>#DIV/0!</v>
      </c>
      <c r="F171" s="95"/>
      <c r="G171" s="95"/>
    </row>
    <row r="172" spans="1:7" hidden="1" x14ac:dyDescent="0.25">
      <c r="A172" s="20"/>
      <c r="B172" s="11" t="s">
        <v>107</v>
      </c>
      <c r="C172" s="7"/>
      <c r="D172" s="7"/>
      <c r="E172" s="7" t="e">
        <f t="shared" si="3"/>
        <v>#DIV/0!</v>
      </c>
      <c r="F172" s="95"/>
      <c r="G172" s="95"/>
    </row>
    <row r="173" spans="1:7" ht="90" hidden="1" customHeight="1" x14ac:dyDescent="0.25">
      <c r="A173" s="20"/>
      <c r="B173" s="11" t="s">
        <v>177</v>
      </c>
      <c r="C173" s="7"/>
      <c r="D173" s="7">
        <v>0</v>
      </c>
      <c r="E173" s="7" t="e">
        <f t="shared" si="3"/>
        <v>#DIV/0!</v>
      </c>
      <c r="F173" s="95"/>
      <c r="G173" s="95"/>
    </row>
    <row r="174" spans="1:7" ht="60" hidden="1" customHeight="1" x14ac:dyDescent="0.25">
      <c r="A174" s="20"/>
      <c r="B174" s="11" t="s">
        <v>178</v>
      </c>
      <c r="C174" s="7"/>
      <c r="D174" s="7">
        <v>0</v>
      </c>
      <c r="E174" s="7" t="e">
        <f t="shared" si="3"/>
        <v>#DIV/0!</v>
      </c>
      <c r="F174" s="95"/>
      <c r="G174" s="95"/>
    </row>
    <row r="175" spans="1:7" hidden="1" x14ac:dyDescent="0.25">
      <c r="A175" s="20"/>
      <c r="B175" s="11" t="s">
        <v>150</v>
      </c>
      <c r="C175" s="7"/>
      <c r="D175" s="7"/>
      <c r="E175" s="7" t="e">
        <f t="shared" si="3"/>
        <v>#DIV/0!</v>
      </c>
      <c r="F175" s="95"/>
      <c r="G175" s="95"/>
    </row>
    <row r="176" spans="1:7" hidden="1" x14ac:dyDescent="0.25">
      <c r="A176" s="20"/>
      <c r="B176" s="11" t="s">
        <v>368</v>
      </c>
      <c r="C176" s="1">
        <f>C177</f>
        <v>3584.8</v>
      </c>
      <c r="D176" s="1">
        <f>D177</f>
        <v>1097.73975</v>
      </c>
      <c r="E176" s="7">
        <f t="shared" si="3"/>
        <v>30.622063992412407</v>
      </c>
      <c r="F176" s="95"/>
      <c r="G176" s="95"/>
    </row>
    <row r="177" spans="1:7" ht="75" x14ac:dyDescent="0.25">
      <c r="A177" s="17" t="s">
        <v>191</v>
      </c>
      <c r="B177" s="11" t="s">
        <v>367</v>
      </c>
      <c r="C177" s="7">
        <v>3584.8</v>
      </c>
      <c r="D177" s="7">
        <v>1097.73975</v>
      </c>
      <c r="E177" s="7">
        <f t="shared" si="3"/>
        <v>30.622063992412407</v>
      </c>
      <c r="F177" s="95"/>
      <c r="G177" s="95"/>
    </row>
    <row r="178" spans="1:7" ht="15.75" customHeight="1" x14ac:dyDescent="0.25">
      <c r="A178" s="17" t="s">
        <v>29</v>
      </c>
      <c r="B178" s="10" t="s">
        <v>30</v>
      </c>
      <c r="C178" s="1">
        <f>C179+C185+C191+C203+C204+C183</f>
        <v>93616.872340000016</v>
      </c>
      <c r="D178" s="1">
        <f>D179+D185+D191+D203+D204+D183</f>
        <v>7724.1527100000003</v>
      </c>
      <c r="E178" s="7">
        <f t="shared" si="3"/>
        <v>8.2508126120121119</v>
      </c>
      <c r="F178" s="95"/>
      <c r="G178" s="95"/>
    </row>
    <row r="179" spans="1:7" ht="16.5" customHeight="1" x14ac:dyDescent="0.25">
      <c r="A179" s="17" t="s">
        <v>31</v>
      </c>
      <c r="B179" s="10" t="s">
        <v>32</v>
      </c>
      <c r="C179" s="1">
        <f>C180+C182</f>
        <v>475.6</v>
      </c>
      <c r="D179" s="1">
        <f>D180+D182</f>
        <v>0</v>
      </c>
      <c r="E179" s="7">
        <f t="shared" si="3"/>
        <v>0</v>
      </c>
      <c r="F179" s="95"/>
      <c r="G179" s="95"/>
    </row>
    <row r="180" spans="1:7" ht="72" customHeight="1" x14ac:dyDescent="0.25">
      <c r="A180" s="20"/>
      <c r="B180" s="11" t="s">
        <v>249</v>
      </c>
      <c r="C180" s="7">
        <v>475.6</v>
      </c>
      <c r="D180" s="7"/>
      <c r="E180" s="7">
        <f t="shared" si="3"/>
        <v>0</v>
      </c>
      <c r="F180" s="95"/>
      <c r="G180" s="95"/>
    </row>
    <row r="181" spans="1:7" ht="29.25" hidden="1" customHeight="1" x14ac:dyDescent="0.25">
      <c r="A181" s="17" t="s">
        <v>33</v>
      </c>
      <c r="B181" s="10" t="s">
        <v>34</v>
      </c>
      <c r="C181" s="1" t="e">
        <f>#REF!</f>
        <v>#REF!</v>
      </c>
      <c r="D181" s="1" t="e">
        <f>#REF!</f>
        <v>#REF!</v>
      </c>
      <c r="E181" s="7" t="e">
        <f t="shared" si="3"/>
        <v>#REF!</v>
      </c>
      <c r="F181" s="95"/>
      <c r="G181" s="95"/>
    </row>
    <row r="182" spans="1:7" hidden="1" x14ac:dyDescent="0.25">
      <c r="A182" s="20"/>
      <c r="B182" s="11"/>
      <c r="C182" s="7">
        <v>0</v>
      </c>
      <c r="D182" s="7">
        <v>0</v>
      </c>
      <c r="E182" s="7" t="e">
        <f t="shared" si="3"/>
        <v>#DIV/0!</v>
      </c>
      <c r="F182" s="95"/>
      <c r="G182" s="95"/>
    </row>
    <row r="183" spans="1:7" ht="29.25" x14ac:dyDescent="0.25">
      <c r="A183" s="17" t="s">
        <v>379</v>
      </c>
      <c r="B183" s="10" t="s">
        <v>358</v>
      </c>
      <c r="C183" s="1">
        <f>C184</f>
        <v>100</v>
      </c>
      <c r="D183" s="1">
        <f>D184</f>
        <v>0</v>
      </c>
      <c r="E183" s="7">
        <f t="shared" si="3"/>
        <v>0</v>
      </c>
      <c r="F183" s="95"/>
      <c r="G183" s="95"/>
    </row>
    <row r="184" spans="1:7" ht="75" x14ac:dyDescent="0.25">
      <c r="A184" s="20"/>
      <c r="B184" s="11" t="s">
        <v>359</v>
      </c>
      <c r="C184" s="7">
        <v>100</v>
      </c>
      <c r="D184" s="7"/>
      <c r="E184" s="7">
        <f t="shared" si="3"/>
        <v>0</v>
      </c>
      <c r="F184" s="95"/>
      <c r="G184" s="95"/>
    </row>
    <row r="185" spans="1:7" ht="16.5" customHeight="1" x14ac:dyDescent="0.25">
      <c r="A185" s="17" t="s">
        <v>33</v>
      </c>
      <c r="B185" s="10" t="s">
        <v>151</v>
      </c>
      <c r="C185" s="1">
        <f>C186+C190+C188+C187+C189</f>
        <v>232</v>
      </c>
      <c r="D185" s="1">
        <f>D186+D190+D188+D187+D189</f>
        <v>11.175000000000001</v>
      </c>
      <c r="E185" s="7">
        <f t="shared" si="3"/>
        <v>4.8168103448275863</v>
      </c>
      <c r="F185" s="95"/>
      <c r="G185" s="95"/>
    </row>
    <row r="186" spans="1:7" ht="60" x14ac:dyDescent="0.25">
      <c r="A186" s="20"/>
      <c r="B186" s="11" t="s">
        <v>272</v>
      </c>
      <c r="C186" s="7">
        <v>172</v>
      </c>
      <c r="D186" s="7"/>
      <c r="E186" s="7">
        <f t="shared" si="3"/>
        <v>0</v>
      </c>
      <c r="F186" s="95"/>
      <c r="G186" s="95"/>
    </row>
    <row r="187" spans="1:7" ht="90" hidden="1" customHeight="1" x14ac:dyDescent="0.25">
      <c r="A187" s="20"/>
      <c r="B187" s="11" t="s">
        <v>271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105" hidden="1" x14ac:dyDescent="0.25">
      <c r="A188" s="20"/>
      <c r="B188" s="11" t="s">
        <v>269</v>
      </c>
      <c r="C188" s="7">
        <v>0</v>
      </c>
      <c r="D188" s="7">
        <v>0</v>
      </c>
      <c r="E188" s="7" t="e">
        <f t="shared" si="3"/>
        <v>#DIV/0!</v>
      </c>
      <c r="F188" s="95"/>
      <c r="G188" s="95"/>
    </row>
    <row r="189" spans="1:7" ht="105" hidden="1" customHeight="1" x14ac:dyDescent="0.25">
      <c r="A189" s="20"/>
      <c r="B189" s="11" t="s">
        <v>286</v>
      </c>
      <c r="C189" s="7">
        <v>0</v>
      </c>
      <c r="D189" s="7">
        <v>0</v>
      </c>
      <c r="E189" s="7" t="e">
        <f t="shared" si="3"/>
        <v>#DIV/0!</v>
      </c>
      <c r="F189" s="95"/>
      <c r="G189" s="95"/>
    </row>
    <row r="190" spans="1:7" ht="30" x14ac:dyDescent="0.25">
      <c r="A190" s="20"/>
      <c r="B190" s="11" t="s">
        <v>226</v>
      </c>
      <c r="C190" s="7">
        <v>60</v>
      </c>
      <c r="D190" s="7">
        <v>11.175000000000001</v>
      </c>
      <c r="E190" s="7">
        <f t="shared" si="3"/>
        <v>18.625</v>
      </c>
      <c r="F190" s="95"/>
      <c r="G190" s="95"/>
    </row>
    <row r="191" spans="1:7" ht="14.25" customHeight="1" x14ac:dyDescent="0.25">
      <c r="A191" s="17" t="s">
        <v>35</v>
      </c>
      <c r="B191" s="10" t="s">
        <v>36</v>
      </c>
      <c r="C191" s="1">
        <f>C192+C195+C196</f>
        <v>90057.8</v>
      </c>
      <c r="D191" s="1">
        <f>D192+D195+D196</f>
        <v>7567.9777100000001</v>
      </c>
      <c r="E191" s="7">
        <f t="shared" si="3"/>
        <v>8.4034672288241552</v>
      </c>
      <c r="F191" s="95"/>
      <c r="G191" s="95"/>
    </row>
    <row r="192" spans="1:7" ht="176.25" customHeight="1" x14ac:dyDescent="0.25">
      <c r="A192" s="20"/>
      <c r="B192" s="11" t="s">
        <v>227</v>
      </c>
      <c r="C192" s="61">
        <f>C193+C194</f>
        <v>65080.5</v>
      </c>
      <c r="D192" s="61">
        <f>D193+D194</f>
        <v>4113.7805399999997</v>
      </c>
      <c r="E192" s="7">
        <f t="shared" si="3"/>
        <v>6.321064742895337</v>
      </c>
      <c r="F192" s="95"/>
      <c r="G192" s="95"/>
    </row>
    <row r="193" spans="1:7" ht="15" customHeight="1" x14ac:dyDescent="0.25">
      <c r="A193" s="20"/>
      <c r="B193" s="11" t="s">
        <v>76</v>
      </c>
      <c r="C193" s="7">
        <v>8040.5</v>
      </c>
      <c r="D193" s="7">
        <v>2338.4415399999998</v>
      </c>
      <c r="E193" s="7">
        <f t="shared" si="3"/>
        <v>29.083285119084636</v>
      </c>
      <c r="F193" s="95"/>
      <c r="G193" s="95"/>
    </row>
    <row r="194" spans="1:7" ht="15.75" customHeight="1" x14ac:dyDescent="0.25">
      <c r="A194" s="18"/>
      <c r="B194" s="11" t="s">
        <v>75</v>
      </c>
      <c r="C194" s="7">
        <v>57040</v>
      </c>
      <c r="D194" s="7">
        <v>1775.3389999999999</v>
      </c>
      <c r="E194" s="7">
        <f t="shared" si="3"/>
        <v>3.1124456521739128</v>
      </c>
      <c r="F194" s="95"/>
      <c r="G194" s="95"/>
    </row>
    <row r="195" spans="1:7" ht="15" hidden="1" customHeight="1" x14ac:dyDescent="0.25">
      <c r="A195" s="18"/>
      <c r="B195" s="11" t="s">
        <v>98</v>
      </c>
      <c r="C195" s="7"/>
      <c r="D195" s="7"/>
      <c r="E195" s="7" t="e">
        <f t="shared" si="3"/>
        <v>#DIV/0!</v>
      </c>
      <c r="F195" s="95"/>
      <c r="G195" s="95"/>
    </row>
    <row r="196" spans="1:7" ht="14.25" customHeight="1" x14ac:dyDescent="0.25">
      <c r="A196" s="18"/>
      <c r="B196" s="11" t="s">
        <v>99</v>
      </c>
      <c r="C196" s="61">
        <f>C202+C201</f>
        <v>24977.300000000003</v>
      </c>
      <c r="D196" s="61">
        <f>D202+D201</f>
        <v>3454.1971700000004</v>
      </c>
      <c r="E196" s="7">
        <f t="shared" si="3"/>
        <v>13.829345725919135</v>
      </c>
      <c r="F196" s="95"/>
      <c r="G196" s="95"/>
    </row>
    <row r="197" spans="1:7" ht="15" hidden="1" customHeight="1" x14ac:dyDescent="0.25">
      <c r="A197" s="18"/>
      <c r="B197" s="11" t="s">
        <v>126</v>
      </c>
      <c r="C197" s="7"/>
      <c r="D197" s="7"/>
      <c r="E197" s="7" t="e">
        <f t="shared" si="3"/>
        <v>#DIV/0!</v>
      </c>
      <c r="F197" s="95"/>
      <c r="G197" s="95"/>
    </row>
    <row r="198" spans="1:7" ht="15" hidden="1" customHeight="1" x14ac:dyDescent="0.25">
      <c r="A198" s="18"/>
      <c r="B198" s="11" t="s">
        <v>127</v>
      </c>
      <c r="C198" s="61"/>
      <c r="D198" s="62"/>
      <c r="E198" s="7" t="e">
        <f>D198/C198*100</f>
        <v>#DIV/0!</v>
      </c>
      <c r="F198" s="95"/>
      <c r="G198" s="95"/>
    </row>
    <row r="199" spans="1:7" ht="28.5" hidden="1" customHeight="1" x14ac:dyDescent="0.25">
      <c r="A199" s="19" t="s">
        <v>138</v>
      </c>
      <c r="B199" s="10" t="s">
        <v>139</v>
      </c>
      <c r="C199" s="63">
        <f>C200</f>
        <v>0</v>
      </c>
      <c r="D199" s="64">
        <f>D200</f>
        <v>0</v>
      </c>
      <c r="E199" s="1"/>
      <c r="F199" s="95"/>
      <c r="G199" s="95"/>
    </row>
    <row r="200" spans="1:7" ht="105" hidden="1" customHeight="1" x14ac:dyDescent="0.25">
      <c r="A200" s="18"/>
      <c r="B200" s="11" t="s">
        <v>140</v>
      </c>
      <c r="C200" s="61">
        <v>0</v>
      </c>
      <c r="D200" s="62">
        <v>0</v>
      </c>
      <c r="E200" s="7" t="e">
        <f t="shared" ref="E200:E271" si="4">D200/C200*100</f>
        <v>#DIV/0!</v>
      </c>
      <c r="F200" s="95"/>
      <c r="G200" s="95"/>
    </row>
    <row r="201" spans="1:7" ht="15.75" customHeight="1" x14ac:dyDescent="0.25">
      <c r="A201" s="18"/>
      <c r="B201" s="11" t="s">
        <v>360</v>
      </c>
      <c r="C201" s="61">
        <v>11374.7</v>
      </c>
      <c r="D201" s="79">
        <v>416.85269</v>
      </c>
      <c r="E201" s="7">
        <f t="shared" si="4"/>
        <v>3.6647356853367556</v>
      </c>
      <c r="F201" s="95"/>
      <c r="G201" s="95"/>
    </row>
    <row r="202" spans="1:7" ht="13.5" customHeight="1" x14ac:dyDescent="0.25">
      <c r="A202" s="18"/>
      <c r="B202" s="11" t="s">
        <v>361</v>
      </c>
      <c r="C202" s="61">
        <v>13602.6</v>
      </c>
      <c r="D202" s="79">
        <v>3037.3444800000002</v>
      </c>
      <c r="E202" s="7">
        <f t="shared" si="4"/>
        <v>22.329146486701074</v>
      </c>
      <c r="F202" s="95"/>
      <c r="G202" s="95"/>
    </row>
    <row r="203" spans="1:7" ht="142.5" customHeight="1" x14ac:dyDescent="0.25">
      <c r="A203" s="19" t="s">
        <v>138</v>
      </c>
      <c r="B203" s="10" t="s">
        <v>228</v>
      </c>
      <c r="C203" s="63">
        <v>2040.8</v>
      </c>
      <c r="D203" s="65">
        <v>0</v>
      </c>
      <c r="E203" s="1">
        <f t="shared" si="4"/>
        <v>0</v>
      </c>
      <c r="F203" s="95"/>
      <c r="G203" s="95"/>
    </row>
    <row r="204" spans="1:7" ht="20.25" customHeight="1" x14ac:dyDescent="0.25">
      <c r="A204" s="19" t="s">
        <v>37</v>
      </c>
      <c r="B204" s="3" t="s">
        <v>190</v>
      </c>
      <c r="C204" s="1">
        <f>C205+C206+C207+C208+C209</f>
        <v>710.67233999999996</v>
      </c>
      <c r="D204" s="1">
        <f>D205+D206+D207+D208</f>
        <v>145</v>
      </c>
      <c r="E204" s="7">
        <f t="shared" si="4"/>
        <v>20.403214229499913</v>
      </c>
      <c r="F204" s="95"/>
      <c r="G204" s="95"/>
    </row>
    <row r="205" spans="1:7" ht="60" x14ac:dyDescent="0.25">
      <c r="A205" s="19"/>
      <c r="B205" s="66" t="s">
        <v>428</v>
      </c>
      <c r="C205" s="7">
        <v>343.83</v>
      </c>
      <c r="D205" s="7">
        <v>0</v>
      </c>
      <c r="E205" s="7">
        <f t="shared" si="4"/>
        <v>0</v>
      </c>
      <c r="F205" s="95"/>
      <c r="G205" s="95"/>
    </row>
    <row r="206" spans="1:7" ht="60" x14ac:dyDescent="0.25">
      <c r="A206" s="19"/>
      <c r="B206" s="66" t="s">
        <v>429</v>
      </c>
      <c r="C206" s="7">
        <f>286.84234+80</f>
        <v>366.84233999999998</v>
      </c>
      <c r="D206" s="7">
        <v>145</v>
      </c>
      <c r="E206" s="7">
        <f t="shared" si="4"/>
        <v>39.526517031812638</v>
      </c>
      <c r="F206" s="95"/>
      <c r="G206" s="95"/>
    </row>
    <row r="207" spans="1:7" ht="60" hidden="1" x14ac:dyDescent="0.25">
      <c r="A207" s="19"/>
      <c r="B207" s="2" t="s">
        <v>229</v>
      </c>
      <c r="C207" s="7"/>
      <c r="D207" s="7"/>
      <c r="E207" s="7" t="e">
        <f t="shared" si="4"/>
        <v>#DIV/0!</v>
      </c>
      <c r="F207" s="95"/>
      <c r="G207" s="95"/>
    </row>
    <row r="208" spans="1:7" ht="75" hidden="1" x14ac:dyDescent="0.25">
      <c r="A208" s="19"/>
      <c r="B208" s="2" t="s">
        <v>411</v>
      </c>
      <c r="C208" s="7"/>
      <c r="D208" s="7"/>
      <c r="E208" s="7" t="e">
        <f t="shared" si="4"/>
        <v>#DIV/0!</v>
      </c>
      <c r="F208" s="95"/>
      <c r="G208" s="95"/>
    </row>
    <row r="209" spans="1:7" ht="15" customHeight="1" x14ac:dyDescent="0.25">
      <c r="A209" s="19"/>
      <c r="B209" s="2"/>
      <c r="C209" s="7">
        <v>0</v>
      </c>
      <c r="D209" s="7">
        <v>0</v>
      </c>
      <c r="E209" s="7" t="e">
        <f t="shared" si="4"/>
        <v>#DIV/0!</v>
      </c>
      <c r="F209" s="95"/>
      <c r="G209" s="95"/>
    </row>
    <row r="210" spans="1:7" ht="16.5" customHeight="1" x14ac:dyDescent="0.25">
      <c r="A210" s="17" t="s">
        <v>38</v>
      </c>
      <c r="B210" s="3" t="s">
        <v>39</v>
      </c>
      <c r="C210" s="1">
        <f>C211+C220+C244</f>
        <v>307940.23031000001</v>
      </c>
      <c r="D210" s="1">
        <f>D211+D220+D244</f>
        <v>89009.068220000016</v>
      </c>
      <c r="E210" s="7">
        <f t="shared" si="4"/>
        <v>28.904657287031178</v>
      </c>
      <c r="F210" s="95"/>
      <c r="G210" s="95"/>
    </row>
    <row r="211" spans="1:7" ht="15" customHeight="1" x14ac:dyDescent="0.25">
      <c r="A211" s="17" t="s">
        <v>40</v>
      </c>
      <c r="B211" s="3" t="s">
        <v>41</v>
      </c>
      <c r="C211" s="1">
        <f>C212+C213+C214+C215+C216+C217+C218+C219</f>
        <v>55261.289660000002</v>
      </c>
      <c r="D211" s="1">
        <f>D212+D213+D214+D216+D217+D218+D215+D219</f>
        <v>0</v>
      </c>
      <c r="E211" s="7">
        <f t="shared" si="4"/>
        <v>0</v>
      </c>
      <c r="F211" s="95"/>
      <c r="G211" s="95"/>
    </row>
    <row r="212" spans="1:7" ht="210" hidden="1" x14ac:dyDescent="0.25">
      <c r="A212" s="17"/>
      <c r="B212" s="2" t="s">
        <v>331</v>
      </c>
      <c r="C212" s="7"/>
      <c r="D212" s="7"/>
      <c r="E212" s="7" t="e">
        <f t="shared" si="4"/>
        <v>#DIV/0!</v>
      </c>
      <c r="F212" s="95"/>
      <c r="G212" s="95"/>
    </row>
    <row r="213" spans="1:7" ht="94.5" customHeight="1" x14ac:dyDescent="0.25">
      <c r="A213" s="17"/>
      <c r="B213" s="2" t="s">
        <v>231</v>
      </c>
      <c r="C213" s="7">
        <v>49411.9</v>
      </c>
      <c r="D213" s="7">
        <v>0</v>
      </c>
      <c r="E213" s="7">
        <f t="shared" si="4"/>
        <v>0</v>
      </c>
      <c r="F213" s="95"/>
      <c r="G213" s="95"/>
    </row>
    <row r="214" spans="1:7" ht="82.5" customHeight="1" x14ac:dyDescent="0.25">
      <c r="A214" s="20"/>
      <c r="B214" s="2" t="s">
        <v>114</v>
      </c>
      <c r="C214" s="7">
        <v>3187.9</v>
      </c>
      <c r="D214" s="7">
        <v>0</v>
      </c>
      <c r="E214" s="7">
        <f t="shared" si="4"/>
        <v>0</v>
      </c>
      <c r="F214" s="95"/>
      <c r="G214" s="95"/>
    </row>
    <row r="215" spans="1:7" ht="120" hidden="1" x14ac:dyDescent="0.25">
      <c r="A215" s="20"/>
      <c r="B215" s="2" t="s">
        <v>232</v>
      </c>
      <c r="C215" s="7"/>
      <c r="D215" s="7"/>
      <c r="E215" s="7" t="e">
        <f t="shared" si="4"/>
        <v>#DIV/0!</v>
      </c>
      <c r="F215" s="95"/>
      <c r="G215" s="95"/>
    </row>
    <row r="216" spans="1:7" hidden="1" x14ac:dyDescent="0.25">
      <c r="A216" s="20"/>
      <c r="B216" s="11" t="s">
        <v>98</v>
      </c>
      <c r="C216" s="7"/>
      <c r="D216" s="7"/>
      <c r="E216" s="7" t="e">
        <f t="shared" si="4"/>
        <v>#DIV/0!</v>
      </c>
      <c r="F216" s="95"/>
      <c r="G216" s="95"/>
    </row>
    <row r="217" spans="1:7" ht="105" hidden="1" x14ac:dyDescent="0.25">
      <c r="A217" s="20"/>
      <c r="B217" s="11" t="s">
        <v>354</v>
      </c>
      <c r="C217" s="7">
        <v>0</v>
      </c>
      <c r="D217" s="7"/>
      <c r="E217" s="7" t="e">
        <f t="shared" si="4"/>
        <v>#DIV/0!</v>
      </c>
      <c r="F217" s="95"/>
      <c r="G217" s="95"/>
    </row>
    <row r="218" spans="1:7" ht="148.5" hidden="1" customHeight="1" x14ac:dyDescent="0.25">
      <c r="A218" s="20"/>
      <c r="B218" s="11" t="s">
        <v>332</v>
      </c>
      <c r="C218" s="7"/>
      <c r="D218" s="7"/>
      <c r="E218" s="7" t="e">
        <f t="shared" si="4"/>
        <v>#DIV/0!</v>
      </c>
      <c r="F218" s="95"/>
      <c r="G218" s="95"/>
    </row>
    <row r="219" spans="1:7" x14ac:dyDescent="0.25">
      <c r="A219" s="20"/>
      <c r="B219" s="11" t="s">
        <v>355</v>
      </c>
      <c r="C219" s="7">
        <v>2661.4896600000002</v>
      </c>
      <c r="D219" s="7">
        <v>0</v>
      </c>
      <c r="E219" s="7">
        <f t="shared" si="4"/>
        <v>0</v>
      </c>
      <c r="F219" s="95"/>
      <c r="G219" s="95"/>
    </row>
    <row r="220" spans="1:7" ht="18" customHeight="1" x14ac:dyDescent="0.25">
      <c r="A220" s="17" t="s">
        <v>42</v>
      </c>
      <c r="B220" s="10" t="s">
        <v>43</v>
      </c>
      <c r="C220" s="1">
        <f>C224+C228+C232+C235+C240+C221+C243</f>
        <v>229751.04765000002</v>
      </c>
      <c r="D220" s="1">
        <f>D224+D228+D232+D235+D240+D221+D243</f>
        <v>86644.94617000001</v>
      </c>
      <c r="E220" s="7">
        <f t="shared" si="4"/>
        <v>37.712535832260436</v>
      </c>
      <c r="F220" s="95"/>
      <c r="G220" s="95"/>
    </row>
    <row r="221" spans="1:7" ht="60" x14ac:dyDescent="0.25">
      <c r="A221" s="19"/>
      <c r="B221" s="11" t="s">
        <v>314</v>
      </c>
      <c r="C221" s="7">
        <v>13538.181</v>
      </c>
      <c r="D221" s="7"/>
      <c r="E221" s="7">
        <f t="shared" si="4"/>
        <v>0</v>
      </c>
      <c r="F221" s="95"/>
      <c r="G221" s="95"/>
    </row>
    <row r="222" spans="1:7" ht="60" hidden="1" customHeight="1" x14ac:dyDescent="0.25">
      <c r="A222" s="19"/>
      <c r="B222" s="11" t="s">
        <v>122</v>
      </c>
      <c r="C222" s="7"/>
      <c r="D222" s="7"/>
      <c r="E222" s="7" t="e">
        <f t="shared" si="4"/>
        <v>#DIV/0!</v>
      </c>
      <c r="F222" s="95"/>
      <c r="G222" s="95"/>
    </row>
    <row r="223" spans="1:7" ht="30" hidden="1" customHeight="1" x14ac:dyDescent="0.25">
      <c r="A223" s="19"/>
      <c r="B223" s="2" t="s">
        <v>77</v>
      </c>
      <c r="C223" s="7"/>
      <c r="D223" s="7"/>
      <c r="E223" s="7" t="e">
        <f t="shared" si="4"/>
        <v>#DIV/0!</v>
      </c>
      <c r="F223" s="95"/>
      <c r="G223" s="95"/>
    </row>
    <row r="224" spans="1:7" ht="108" customHeight="1" x14ac:dyDescent="0.25">
      <c r="A224" s="19"/>
      <c r="B224" s="2" t="s">
        <v>398</v>
      </c>
      <c r="C224" s="7">
        <f>C225+C226+C227</f>
        <v>19614.575650000002</v>
      </c>
      <c r="D224" s="7">
        <f>D225+D226</f>
        <v>1887.3231699999999</v>
      </c>
      <c r="E224" s="7">
        <f t="shared" si="4"/>
        <v>9.6220443596494505</v>
      </c>
      <c r="F224" s="95"/>
      <c r="G224" s="95"/>
    </row>
    <row r="225" spans="1:7" ht="16.5" customHeight="1" x14ac:dyDescent="0.25">
      <c r="A225" s="19"/>
      <c r="B225" s="2" t="s">
        <v>182</v>
      </c>
      <c r="C225" s="7">
        <v>8000</v>
      </c>
      <c r="D225" s="7"/>
      <c r="E225" s="7">
        <f t="shared" si="4"/>
        <v>0</v>
      </c>
      <c r="F225" s="95"/>
      <c r="G225" s="95"/>
    </row>
    <row r="226" spans="1:7" ht="18" customHeight="1" x14ac:dyDescent="0.25">
      <c r="A226" s="19"/>
      <c r="B226" s="2" t="s">
        <v>183</v>
      </c>
      <c r="C226" s="7">
        <v>11337.032649999999</v>
      </c>
      <c r="D226" s="7">
        <v>1887.3231699999999</v>
      </c>
      <c r="E226" s="7">
        <f t="shared" si="4"/>
        <v>16.647417611521124</v>
      </c>
      <c r="F226" s="95"/>
      <c r="G226" s="95"/>
    </row>
    <row r="227" spans="1:7" ht="18" customHeight="1" x14ac:dyDescent="0.25">
      <c r="A227" s="19"/>
      <c r="B227" s="2" t="s">
        <v>98</v>
      </c>
      <c r="C227" s="7">
        <v>277.54300000000001</v>
      </c>
      <c r="D227" s="7"/>
      <c r="E227" s="7">
        <f t="shared" si="4"/>
        <v>0</v>
      </c>
      <c r="F227" s="95"/>
      <c r="G227" s="95"/>
    </row>
    <row r="228" spans="1:7" ht="135" x14ac:dyDescent="0.25">
      <c r="A228" s="19"/>
      <c r="B228" s="16" t="s">
        <v>419</v>
      </c>
      <c r="C228" s="7">
        <f>C229+C230+C231</f>
        <v>84757.623000000007</v>
      </c>
      <c r="D228" s="7">
        <f>D229+D230+D231</f>
        <v>84757.623000000007</v>
      </c>
      <c r="E228" s="7">
        <f t="shared" si="4"/>
        <v>100</v>
      </c>
      <c r="F228" s="95"/>
      <c r="G228" s="95"/>
    </row>
    <row r="229" spans="1:7" x14ac:dyDescent="0.25">
      <c r="A229" s="19"/>
      <c r="B229" s="2" t="s">
        <v>182</v>
      </c>
      <c r="C229" s="7">
        <v>46556.49</v>
      </c>
      <c r="D229" s="7">
        <v>46556.5</v>
      </c>
      <c r="E229" s="7">
        <f t="shared" si="4"/>
        <v>100.00002147928248</v>
      </c>
      <c r="F229" s="95"/>
      <c r="G229" s="95"/>
    </row>
    <row r="230" spans="1:7" x14ac:dyDescent="0.25">
      <c r="A230" s="19"/>
      <c r="B230" s="2" t="s">
        <v>183</v>
      </c>
      <c r="C230" s="7">
        <v>37437.11</v>
      </c>
      <c r="D230" s="7">
        <v>37437.1</v>
      </c>
      <c r="E230" s="7">
        <f t="shared" si="4"/>
        <v>99.999973288536424</v>
      </c>
      <c r="F230" s="95"/>
      <c r="G230" s="95"/>
    </row>
    <row r="231" spans="1:7" x14ac:dyDescent="0.25">
      <c r="A231" s="19"/>
      <c r="B231" s="2" t="s">
        <v>98</v>
      </c>
      <c r="C231" s="7">
        <v>764.02300000000002</v>
      </c>
      <c r="D231" s="7">
        <v>764.02300000000002</v>
      </c>
      <c r="E231" s="7">
        <f t="shared" si="4"/>
        <v>100</v>
      </c>
      <c r="F231" s="95"/>
      <c r="G231" s="95"/>
    </row>
    <row r="232" spans="1:7" ht="109.5" customHeight="1" x14ac:dyDescent="0.25">
      <c r="A232" s="19"/>
      <c r="B232" s="16" t="s">
        <v>412</v>
      </c>
      <c r="C232" s="7">
        <f>C233+C234</f>
        <v>9453.5</v>
      </c>
      <c r="D232" s="7">
        <f>D233+D234</f>
        <v>0</v>
      </c>
      <c r="E232" s="7">
        <f t="shared" si="4"/>
        <v>0</v>
      </c>
      <c r="F232" s="95"/>
      <c r="G232" s="80">
        <f>C232+C235</f>
        <v>38303</v>
      </c>
    </row>
    <row r="233" spans="1:7" x14ac:dyDescent="0.25">
      <c r="A233" s="19"/>
      <c r="B233" s="16" t="s">
        <v>413</v>
      </c>
      <c r="C233" s="7">
        <v>9075.2999999999993</v>
      </c>
      <c r="D233" s="7"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182</v>
      </c>
      <c r="C234" s="7">
        <v>378.2</v>
      </c>
      <c r="D234" s="7">
        <v>0</v>
      </c>
      <c r="E234" s="7">
        <f t="shared" si="4"/>
        <v>0</v>
      </c>
      <c r="F234" s="95"/>
      <c r="G234" s="95"/>
    </row>
    <row r="235" spans="1:7" ht="97.5" customHeight="1" x14ac:dyDescent="0.25">
      <c r="A235" s="19"/>
      <c r="B235" s="16" t="s">
        <v>412</v>
      </c>
      <c r="C235" s="7">
        <f>C236+C237+C238+C239</f>
        <v>28849.5</v>
      </c>
      <c r="D235" s="7">
        <f>D236+D237</f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414</v>
      </c>
      <c r="C236" s="7">
        <v>27355.1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415</v>
      </c>
      <c r="C237" s="7">
        <v>1140</v>
      </c>
      <c r="D237" s="7">
        <v>0</v>
      </c>
      <c r="E237" s="7">
        <f t="shared" si="4"/>
        <v>0</v>
      </c>
      <c r="F237" s="95"/>
      <c r="G237" s="95"/>
    </row>
    <row r="238" spans="1:7" x14ac:dyDescent="0.25">
      <c r="A238" s="19"/>
      <c r="B238" s="16" t="s">
        <v>416</v>
      </c>
      <c r="C238" s="7">
        <v>210</v>
      </c>
      <c r="D238" s="7"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418</v>
      </c>
      <c r="C239" s="7">
        <v>144.4</v>
      </c>
      <c r="D239" s="7">
        <v>0</v>
      </c>
      <c r="E239" s="7">
        <f t="shared" si="4"/>
        <v>0</v>
      </c>
      <c r="F239" s="95"/>
      <c r="G239" s="95"/>
    </row>
    <row r="240" spans="1:7" ht="90" x14ac:dyDescent="0.25">
      <c r="A240" s="19"/>
      <c r="B240" s="16" t="s">
        <v>417</v>
      </c>
      <c r="C240" s="7">
        <f>C241+C242</f>
        <v>73536</v>
      </c>
      <c r="D240" s="7">
        <f>D241+D242</f>
        <v>0</v>
      </c>
      <c r="E240" s="7">
        <f t="shared" si="4"/>
        <v>0</v>
      </c>
      <c r="F240" s="95"/>
      <c r="G240" s="95"/>
    </row>
    <row r="241" spans="1:7" x14ac:dyDescent="0.25">
      <c r="A241" s="19"/>
      <c r="B241" s="16" t="s">
        <v>413</v>
      </c>
      <c r="C241" s="7">
        <v>70594.600000000006</v>
      </c>
      <c r="D241" s="7"/>
      <c r="E241" s="7">
        <f t="shared" si="4"/>
        <v>0</v>
      </c>
      <c r="F241" s="95"/>
      <c r="G241" s="95"/>
    </row>
    <row r="242" spans="1:7" x14ac:dyDescent="0.25">
      <c r="A242" s="19"/>
      <c r="B242" s="16" t="s">
        <v>182</v>
      </c>
      <c r="C242" s="7">
        <v>2941.4</v>
      </c>
      <c r="D242" s="7"/>
      <c r="E242" s="7">
        <f t="shared" si="4"/>
        <v>0</v>
      </c>
      <c r="F242" s="95"/>
      <c r="G242" s="95"/>
    </row>
    <row r="243" spans="1:7" x14ac:dyDescent="0.25">
      <c r="A243" s="19"/>
      <c r="B243" s="2" t="s">
        <v>152</v>
      </c>
      <c r="C243" s="7">
        <v>1.6679999999999999</v>
      </c>
      <c r="D243" s="7"/>
      <c r="E243" s="7">
        <f t="shared" si="4"/>
        <v>0</v>
      </c>
      <c r="F243" s="95"/>
      <c r="G243" s="95"/>
    </row>
    <row r="244" spans="1:7" ht="18" customHeight="1" x14ac:dyDescent="0.25">
      <c r="A244" s="17" t="s">
        <v>153</v>
      </c>
      <c r="B244" s="10" t="s">
        <v>154</v>
      </c>
      <c r="C244" s="1">
        <f>C248+C249+C250+C251+C252</f>
        <v>22927.893</v>
      </c>
      <c r="D244" s="1">
        <f>D248+D249+D250+D251+D252</f>
        <v>2364.1220499999999</v>
      </c>
      <c r="E244" s="7">
        <f t="shared" si="4"/>
        <v>10.31111777257509</v>
      </c>
      <c r="F244" s="95"/>
      <c r="G244" s="95"/>
    </row>
    <row r="245" spans="1:7" ht="90" hidden="1" customHeight="1" x14ac:dyDescent="0.25">
      <c r="A245" s="19"/>
      <c r="B245" s="11" t="s">
        <v>121</v>
      </c>
      <c r="C245" s="7"/>
      <c r="D245" s="7"/>
      <c r="E245" s="7" t="e">
        <f t="shared" si="4"/>
        <v>#DIV/0!</v>
      </c>
      <c r="F245" s="95"/>
      <c r="G245" s="95"/>
    </row>
    <row r="246" spans="1:7" ht="60" hidden="1" customHeight="1" x14ac:dyDescent="0.25">
      <c r="A246" s="19"/>
      <c r="B246" s="11" t="s">
        <v>122</v>
      </c>
      <c r="C246" s="7"/>
      <c r="D246" s="7"/>
      <c r="E246" s="7" t="e">
        <f t="shared" si="4"/>
        <v>#DIV/0!</v>
      </c>
      <c r="F246" s="95"/>
      <c r="G246" s="95"/>
    </row>
    <row r="247" spans="1:7" ht="30" hidden="1" customHeight="1" x14ac:dyDescent="0.25">
      <c r="A247" s="19"/>
      <c r="B247" s="2" t="s">
        <v>77</v>
      </c>
      <c r="C247" s="7"/>
      <c r="D247" s="7"/>
      <c r="E247" s="7" t="e">
        <f t="shared" si="4"/>
        <v>#DIV/0!</v>
      </c>
      <c r="F247" s="95"/>
      <c r="G247" s="95"/>
    </row>
    <row r="248" spans="1:7" ht="60" x14ac:dyDescent="0.25">
      <c r="A248" s="19"/>
      <c r="B248" s="16" t="s">
        <v>234</v>
      </c>
      <c r="C248" s="7">
        <v>7128.1</v>
      </c>
      <c r="D248" s="7">
        <v>1965.5733499999999</v>
      </c>
      <c r="E248" s="7">
        <f t="shared" si="4"/>
        <v>27.574996843478623</v>
      </c>
      <c r="F248" s="95"/>
      <c r="G248" s="95"/>
    </row>
    <row r="249" spans="1:7" ht="60" x14ac:dyDescent="0.25">
      <c r="A249" s="19"/>
      <c r="B249" s="16" t="s">
        <v>235</v>
      </c>
      <c r="C249" s="7">
        <v>13302.6</v>
      </c>
      <c r="D249" s="7">
        <v>150.03370000000001</v>
      </c>
      <c r="E249" s="7">
        <f t="shared" si="4"/>
        <v>1.1278524498970128</v>
      </c>
      <c r="F249" s="95"/>
      <c r="G249" s="95"/>
    </row>
    <row r="250" spans="1:7" ht="120" customHeight="1" x14ac:dyDescent="0.25">
      <c r="A250" s="20"/>
      <c r="B250" s="11" t="s">
        <v>316</v>
      </c>
      <c r="C250" s="7">
        <v>1999.9929999999999</v>
      </c>
      <c r="D250" s="7">
        <v>0</v>
      </c>
      <c r="E250" s="7">
        <f t="shared" si="4"/>
        <v>0</v>
      </c>
      <c r="F250" s="95"/>
      <c r="G250" s="95"/>
    </row>
    <row r="251" spans="1:7" ht="60" x14ac:dyDescent="0.25">
      <c r="A251" s="20"/>
      <c r="B251" s="11" t="s">
        <v>317</v>
      </c>
      <c r="C251" s="7">
        <v>497.2</v>
      </c>
      <c r="D251" s="7">
        <v>248.51499999999999</v>
      </c>
      <c r="E251" s="7">
        <f t="shared" si="4"/>
        <v>49.982904263877714</v>
      </c>
      <c r="F251" s="95"/>
      <c r="G251" s="95"/>
    </row>
    <row r="252" spans="1:7" ht="30" hidden="1" x14ac:dyDescent="0.25">
      <c r="A252" s="20"/>
      <c r="B252" s="11" t="s">
        <v>318</v>
      </c>
      <c r="C252" s="7"/>
      <c r="D252" s="7"/>
      <c r="E252" s="7" t="e">
        <f t="shared" si="4"/>
        <v>#DIV/0!</v>
      </c>
      <c r="F252" s="95"/>
      <c r="G252" s="95"/>
    </row>
    <row r="253" spans="1:7" ht="17.25" customHeight="1" x14ac:dyDescent="0.25">
      <c r="A253" s="17" t="s">
        <v>44</v>
      </c>
      <c r="B253" s="10" t="s">
        <v>45</v>
      </c>
      <c r="C253" s="1">
        <f>C254+C255</f>
        <v>1200</v>
      </c>
      <c r="D253" s="1">
        <f>D254</f>
        <v>0</v>
      </c>
      <c r="E253" s="7">
        <f t="shared" si="4"/>
        <v>0</v>
      </c>
      <c r="F253" s="95"/>
      <c r="G253" s="95"/>
    </row>
    <row r="254" spans="1:7" ht="45" customHeight="1" x14ac:dyDescent="0.25">
      <c r="A254" s="20"/>
      <c r="B254" s="11" t="s">
        <v>236</v>
      </c>
      <c r="C254" s="7">
        <v>1200</v>
      </c>
      <c r="D254" s="7">
        <v>0</v>
      </c>
      <c r="E254" s="7">
        <f t="shared" si="4"/>
        <v>0</v>
      </c>
      <c r="F254" s="95"/>
      <c r="G254" s="95"/>
    </row>
    <row r="255" spans="1:7" ht="105" hidden="1" x14ac:dyDescent="0.25">
      <c r="A255" s="20"/>
      <c r="B255" s="11" t="s">
        <v>186</v>
      </c>
      <c r="C255" s="7">
        <v>0</v>
      </c>
      <c r="D255" s="7">
        <v>0</v>
      </c>
      <c r="E255" s="7" t="e">
        <f t="shared" si="4"/>
        <v>#DIV/0!</v>
      </c>
      <c r="F255" s="95"/>
      <c r="G255" s="95"/>
    </row>
    <row r="256" spans="1:7" ht="17.25" customHeight="1" x14ac:dyDescent="0.25">
      <c r="A256" s="17" t="s">
        <v>46</v>
      </c>
      <c r="B256" s="10" t="s">
        <v>47</v>
      </c>
      <c r="C256" s="1">
        <f>C257+C269+C302+C317+C325</f>
        <v>1308126.4862600002</v>
      </c>
      <c r="D256" s="1">
        <f>D257+D269+D302+D317+D325</f>
        <v>402794.98390999995</v>
      </c>
      <c r="E256" s="7">
        <f t="shared" si="4"/>
        <v>30.791745916070486</v>
      </c>
      <c r="F256" s="95"/>
      <c r="G256" s="95"/>
    </row>
    <row r="257" spans="1:7" ht="16.5" customHeight="1" x14ac:dyDescent="0.25">
      <c r="A257" s="17" t="s">
        <v>48</v>
      </c>
      <c r="B257" s="10" t="s">
        <v>49</v>
      </c>
      <c r="C257" s="1">
        <f>C260+C261+C265+C267+C263+C264+C258+C259+C266+C268</f>
        <v>213732.11599999998</v>
      </c>
      <c r="D257" s="1">
        <f>D260+D261+D265+D267+D263+D264+D258+D259+D266+D268</f>
        <v>69286.931949999998</v>
      </c>
      <c r="E257" s="7">
        <f t="shared" si="4"/>
        <v>32.417651238712295</v>
      </c>
      <c r="F257" s="95"/>
      <c r="G257" s="95"/>
    </row>
    <row r="258" spans="1:7" ht="120" hidden="1" customHeight="1" x14ac:dyDescent="0.25">
      <c r="A258" s="17"/>
      <c r="B258" s="11" t="s">
        <v>250</v>
      </c>
      <c r="C258" s="7">
        <v>0</v>
      </c>
      <c r="D258" s="7">
        <v>0</v>
      </c>
      <c r="E258" s="7" t="e">
        <f t="shared" si="4"/>
        <v>#DIV/0!</v>
      </c>
      <c r="F258" s="95"/>
      <c r="G258" s="95"/>
    </row>
    <row r="259" spans="1:7" ht="135" hidden="1" customHeight="1" x14ac:dyDescent="0.25">
      <c r="A259" s="17"/>
      <c r="B259" s="11" t="s">
        <v>273</v>
      </c>
      <c r="C259" s="7">
        <v>0</v>
      </c>
      <c r="D259" s="7">
        <v>0</v>
      </c>
      <c r="E259" s="7" t="e">
        <f t="shared" si="4"/>
        <v>#DIV/0!</v>
      </c>
      <c r="F259" s="95"/>
      <c r="G259" s="95"/>
    </row>
    <row r="260" spans="1:7" ht="46.5" customHeight="1" x14ac:dyDescent="0.25">
      <c r="A260" s="17"/>
      <c r="B260" s="42" t="s">
        <v>141</v>
      </c>
      <c r="C260" s="40">
        <v>115444.35</v>
      </c>
      <c r="D260" s="7">
        <v>36797.328690000002</v>
      </c>
      <c r="E260" s="7">
        <f t="shared" si="4"/>
        <v>31.874516760673</v>
      </c>
      <c r="F260" s="95"/>
      <c r="G260" s="95"/>
    </row>
    <row r="261" spans="1:7" ht="49.5" customHeight="1" x14ac:dyDescent="0.25">
      <c r="A261" s="20"/>
      <c r="B261" s="2" t="s">
        <v>142</v>
      </c>
      <c r="C261" s="40">
        <v>347.4</v>
      </c>
      <c r="D261" s="7">
        <v>64.489750000000001</v>
      </c>
      <c r="E261" s="7">
        <f t="shared" si="4"/>
        <v>18.563543465745539</v>
      </c>
      <c r="F261" s="95"/>
      <c r="G261" s="95"/>
    </row>
    <row r="262" spans="1:7" ht="120" hidden="1" customHeight="1" x14ac:dyDescent="0.25">
      <c r="A262" s="20"/>
      <c r="B262" s="41" t="s">
        <v>123</v>
      </c>
      <c r="C262" s="40"/>
      <c r="D262" s="7"/>
      <c r="E262" s="7" t="e">
        <f t="shared" si="4"/>
        <v>#DIV/0!</v>
      </c>
      <c r="F262" s="95"/>
      <c r="G262" s="95"/>
    </row>
    <row r="263" spans="1:7" ht="150" hidden="1" customHeight="1" x14ac:dyDescent="0.25">
      <c r="A263" s="20"/>
      <c r="B263" s="41" t="s">
        <v>237</v>
      </c>
      <c r="C263" s="40">
        <v>0</v>
      </c>
      <c r="D263" s="7">
        <v>0</v>
      </c>
      <c r="E263" s="7" t="e">
        <f t="shared" si="4"/>
        <v>#DIV/0!</v>
      </c>
      <c r="F263" s="95"/>
      <c r="G263" s="95"/>
    </row>
    <row r="264" spans="1:7" ht="120" hidden="1" customHeight="1" x14ac:dyDescent="0.25">
      <c r="A264" s="20"/>
      <c r="B264" s="41" t="s">
        <v>238</v>
      </c>
      <c r="C264" s="40">
        <v>0</v>
      </c>
      <c r="D264" s="7">
        <v>0</v>
      </c>
      <c r="E264" s="7" t="e">
        <f t="shared" si="4"/>
        <v>#DIV/0!</v>
      </c>
      <c r="F264" s="95"/>
      <c r="G264" s="95"/>
    </row>
    <row r="265" spans="1:7" x14ac:dyDescent="0.25">
      <c r="A265" s="20"/>
      <c r="B265" s="41" t="s">
        <v>319</v>
      </c>
      <c r="C265" s="40">
        <v>60857.565999999999</v>
      </c>
      <c r="D265" s="7">
        <v>24840.471509999999</v>
      </c>
      <c r="E265" s="7">
        <f t="shared" si="4"/>
        <v>40.817392384703652</v>
      </c>
      <c r="F265" s="95"/>
      <c r="G265" s="95"/>
    </row>
    <row r="266" spans="1:7" ht="181.5" hidden="1" customHeight="1" x14ac:dyDescent="0.25">
      <c r="A266" s="20"/>
      <c r="B266" s="41" t="s">
        <v>356</v>
      </c>
      <c r="C266" s="40"/>
      <c r="D266" s="7"/>
      <c r="E266" s="7" t="e">
        <f t="shared" si="4"/>
        <v>#DIV/0!</v>
      </c>
      <c r="F266" s="94"/>
      <c r="G266" s="94"/>
    </row>
    <row r="267" spans="1:7" ht="120" x14ac:dyDescent="0.25">
      <c r="A267" s="20"/>
      <c r="B267" s="41" t="s">
        <v>320</v>
      </c>
      <c r="C267" s="40">
        <v>37082.800000000003</v>
      </c>
      <c r="D267" s="7">
        <v>7584.6419999999998</v>
      </c>
      <c r="E267" s="7">
        <f t="shared" si="4"/>
        <v>20.453261350275596</v>
      </c>
      <c r="F267" s="94"/>
      <c r="G267" s="94"/>
    </row>
    <row r="268" spans="1:7" ht="45" hidden="1" x14ac:dyDescent="0.25">
      <c r="A268" s="20"/>
      <c r="B268" s="41" t="s">
        <v>193</v>
      </c>
      <c r="C268" s="40"/>
      <c r="D268" s="7"/>
      <c r="E268" s="7" t="e">
        <f t="shared" si="4"/>
        <v>#DIV/0!</v>
      </c>
      <c r="F268" s="94"/>
      <c r="G268" s="94"/>
    </row>
    <row r="269" spans="1:7" ht="17.25" customHeight="1" x14ac:dyDescent="0.25">
      <c r="A269" s="17" t="s">
        <v>50</v>
      </c>
      <c r="B269" s="10" t="s">
        <v>51</v>
      </c>
      <c r="C269" s="1">
        <f>C272+C273+C274+C276+C277+C278+C281+C282+C284+C285+C287+C289+C299+C300+C301+C270</f>
        <v>982206.7254</v>
      </c>
      <c r="D269" s="1">
        <f>D272+D273+D274+D276+D277+D278+D281+D282+D284+D285+D287+D289+D299+D300+D301+D270</f>
        <v>302070.58981999999</v>
      </c>
      <c r="E269" s="1">
        <f t="shared" si="4"/>
        <v>30.754278300933329</v>
      </c>
      <c r="F269" s="94"/>
      <c r="G269" s="94"/>
    </row>
    <row r="270" spans="1:7" ht="60" x14ac:dyDescent="0.25">
      <c r="A270" s="19"/>
      <c r="B270" s="41" t="s">
        <v>314</v>
      </c>
      <c r="C270" s="40">
        <v>7006.5039999999999</v>
      </c>
      <c r="D270" s="7"/>
      <c r="E270" s="7">
        <f t="shared" si="4"/>
        <v>0</v>
      </c>
      <c r="F270" s="94"/>
      <c r="G270" s="94"/>
    </row>
    <row r="271" spans="1:7" ht="60" hidden="1" x14ac:dyDescent="0.25">
      <c r="A271" s="19"/>
      <c r="B271" s="41" t="s">
        <v>218</v>
      </c>
      <c r="C271" s="40">
        <v>0</v>
      </c>
      <c r="D271" s="7">
        <v>0</v>
      </c>
      <c r="E271" s="7" t="e">
        <f t="shared" si="4"/>
        <v>#DIV/0!</v>
      </c>
      <c r="F271" s="94"/>
      <c r="G271" s="94"/>
    </row>
    <row r="272" spans="1:7" ht="60" x14ac:dyDescent="0.25">
      <c r="A272" s="19"/>
      <c r="B272" s="41" t="s">
        <v>362</v>
      </c>
      <c r="C272" s="40">
        <v>45126</v>
      </c>
      <c r="D272" s="7">
        <v>14163.862999999999</v>
      </c>
      <c r="E272" s="7" t="e">
        <f>D273/C273*100</f>
        <v>#DIV/0!</v>
      </c>
      <c r="F272" s="94"/>
      <c r="G272" s="94"/>
    </row>
    <row r="273" spans="1:7" ht="124.5" hidden="1" customHeight="1" x14ac:dyDescent="0.25">
      <c r="A273" s="19"/>
      <c r="B273" s="41" t="s">
        <v>250</v>
      </c>
      <c r="C273" s="40"/>
      <c r="D273" s="7"/>
      <c r="E273" s="77"/>
      <c r="F273" s="94"/>
      <c r="G273" s="94"/>
    </row>
    <row r="274" spans="1:7" ht="119.25" customHeight="1" x14ac:dyDescent="0.25">
      <c r="A274" s="19"/>
      <c r="B274" s="42" t="s">
        <v>322</v>
      </c>
      <c r="C274" s="40">
        <v>12773.766</v>
      </c>
      <c r="D274" s="7">
        <v>0</v>
      </c>
      <c r="E274" s="7">
        <f t="shared" ref="E274:E330" si="5">D274/C274*100</f>
        <v>0</v>
      </c>
      <c r="F274" s="94"/>
      <c r="G274" s="94"/>
    </row>
    <row r="275" spans="1:7" ht="135" hidden="1" x14ac:dyDescent="0.25">
      <c r="A275" s="19"/>
      <c r="B275" s="41" t="s">
        <v>273</v>
      </c>
      <c r="C275" s="40">
        <v>0</v>
      </c>
      <c r="D275" s="7">
        <v>0</v>
      </c>
      <c r="E275" s="7" t="e">
        <f t="shared" si="5"/>
        <v>#DIV/0!</v>
      </c>
      <c r="F275" s="94"/>
      <c r="G275" s="94"/>
    </row>
    <row r="276" spans="1:7" ht="48.75" customHeight="1" x14ac:dyDescent="0.25">
      <c r="A276" s="19"/>
      <c r="B276" s="41" t="s">
        <v>141</v>
      </c>
      <c r="C276" s="40">
        <v>77852.7</v>
      </c>
      <c r="D276" s="7">
        <v>21450.643380000001</v>
      </c>
      <c r="E276" s="7">
        <f t="shared" si="5"/>
        <v>27.552857357548294</v>
      </c>
      <c r="F276" s="94"/>
      <c r="G276" s="94"/>
    </row>
    <row r="277" spans="1:7" ht="48" customHeight="1" x14ac:dyDescent="0.25">
      <c r="A277" s="19"/>
      <c r="B277" s="41" t="s">
        <v>239</v>
      </c>
      <c r="C277" s="40">
        <v>433746.3</v>
      </c>
      <c r="D277" s="7">
        <v>131907.70688000001</v>
      </c>
      <c r="E277" s="7">
        <f t="shared" si="5"/>
        <v>30.411258120242181</v>
      </c>
      <c r="F277" s="94"/>
      <c r="G277" s="94"/>
    </row>
    <row r="278" spans="1:7" ht="105.75" customHeight="1" x14ac:dyDescent="0.25">
      <c r="A278" s="19"/>
      <c r="B278" s="41" t="s">
        <v>240</v>
      </c>
      <c r="C278" s="40">
        <v>15328.2</v>
      </c>
      <c r="D278" s="7">
        <v>4873.8969999999999</v>
      </c>
      <c r="E278" s="7">
        <f t="shared" si="5"/>
        <v>31.796929841729622</v>
      </c>
      <c r="F278" s="94"/>
      <c r="G278" s="94"/>
    </row>
    <row r="279" spans="1:7" ht="60" hidden="1" x14ac:dyDescent="0.25">
      <c r="A279" s="19"/>
      <c r="B279" s="41" t="s">
        <v>155</v>
      </c>
      <c r="C279" s="40">
        <v>0</v>
      </c>
      <c r="D279" s="40">
        <v>0</v>
      </c>
      <c r="E279" s="7" t="e">
        <f t="shared" si="5"/>
        <v>#DIV/0!</v>
      </c>
      <c r="F279" s="94"/>
      <c r="G279" s="94"/>
    </row>
    <row r="280" spans="1:7" ht="135" hidden="1" customHeight="1" x14ac:dyDescent="0.25">
      <c r="A280" s="19"/>
      <c r="B280" s="41" t="s">
        <v>143</v>
      </c>
      <c r="C280" s="40">
        <v>0</v>
      </c>
      <c r="D280" s="7">
        <v>0</v>
      </c>
      <c r="E280" s="7" t="e">
        <f t="shared" si="5"/>
        <v>#DIV/0!</v>
      </c>
      <c r="F280" s="94"/>
      <c r="G280" s="94"/>
    </row>
    <row r="281" spans="1:7" ht="33.75" customHeight="1" x14ac:dyDescent="0.25">
      <c r="A281" s="19"/>
      <c r="B281" s="41" t="s">
        <v>241</v>
      </c>
      <c r="C281" s="40">
        <v>18652.8</v>
      </c>
      <c r="D281" s="7">
        <v>5601.81664</v>
      </c>
      <c r="E281" s="7">
        <f t="shared" si="5"/>
        <v>30.032041516555157</v>
      </c>
      <c r="F281" s="94"/>
      <c r="G281" s="94"/>
    </row>
    <row r="282" spans="1:7" ht="30" x14ac:dyDescent="0.25">
      <c r="A282" s="19"/>
      <c r="B282" s="41" t="s">
        <v>303</v>
      </c>
      <c r="C282" s="40">
        <v>2217.5668999999998</v>
      </c>
      <c r="D282" s="7">
        <v>0</v>
      </c>
      <c r="E282" s="7">
        <f t="shared" si="5"/>
        <v>0</v>
      </c>
      <c r="F282" s="94"/>
      <c r="G282" s="94"/>
    </row>
    <row r="283" spans="1:7" ht="135" hidden="1" customHeight="1" x14ac:dyDescent="0.25">
      <c r="A283" s="19"/>
      <c r="B283" s="41" t="s">
        <v>287</v>
      </c>
      <c r="C283" s="40">
        <v>0</v>
      </c>
      <c r="D283" s="40">
        <v>0</v>
      </c>
      <c r="E283" s="7" t="e">
        <f t="shared" si="5"/>
        <v>#DIV/0!</v>
      </c>
      <c r="F283" s="94"/>
      <c r="G283" s="94"/>
    </row>
    <row r="284" spans="1:7" ht="35.25" hidden="1" customHeight="1" x14ac:dyDescent="0.25">
      <c r="A284" s="19"/>
      <c r="B284" s="41" t="s">
        <v>188</v>
      </c>
      <c r="C284" s="40"/>
      <c r="D284" s="7"/>
      <c r="E284" s="7" t="e">
        <f t="shared" si="5"/>
        <v>#DIV/0!</v>
      </c>
      <c r="F284" s="94"/>
      <c r="G284" s="94"/>
    </row>
    <row r="285" spans="1:7" ht="120" hidden="1" x14ac:dyDescent="0.25">
      <c r="A285" s="19"/>
      <c r="B285" s="41" t="s">
        <v>238</v>
      </c>
      <c r="C285" s="40"/>
      <c r="D285" s="7"/>
      <c r="E285" s="7" t="e">
        <f t="shared" si="5"/>
        <v>#DIV/0!</v>
      </c>
      <c r="F285" s="94"/>
      <c r="G285" s="94"/>
    </row>
    <row r="286" spans="1:7" ht="30" hidden="1" x14ac:dyDescent="0.25">
      <c r="A286" s="19"/>
      <c r="B286" s="41" t="s">
        <v>289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29.25" customHeight="1" x14ac:dyDescent="0.25">
      <c r="A287" s="18"/>
      <c r="B287" s="41" t="s">
        <v>242</v>
      </c>
      <c r="C287" s="40">
        <v>198542.58850000001</v>
      </c>
      <c r="D287" s="7">
        <v>86736.452789999996</v>
      </c>
      <c r="E287" s="7">
        <f t="shared" si="5"/>
        <v>43.68657296416783</v>
      </c>
      <c r="F287" s="94"/>
      <c r="G287" s="94"/>
    </row>
    <row r="288" spans="1:7" hidden="1" x14ac:dyDescent="0.25">
      <c r="A288" s="18"/>
      <c r="B288" s="41" t="s">
        <v>243</v>
      </c>
      <c r="C288" s="40">
        <v>0</v>
      </c>
      <c r="D288" s="7">
        <v>0</v>
      </c>
      <c r="E288" s="7" t="e">
        <f t="shared" si="5"/>
        <v>#DIV/0!</v>
      </c>
      <c r="F288" s="94"/>
      <c r="G288" s="94"/>
    </row>
    <row r="289" spans="1:7" ht="58.5" customHeight="1" x14ac:dyDescent="0.25">
      <c r="A289" s="18"/>
      <c r="B289" s="41" t="s">
        <v>215</v>
      </c>
      <c r="C289" s="40">
        <v>134388.20000000001</v>
      </c>
      <c r="D289" s="40">
        <v>27707.338510000001</v>
      </c>
      <c r="E289" s="7">
        <f t="shared" si="5"/>
        <v>20.617389406212748</v>
      </c>
      <c r="F289" s="94"/>
      <c r="G289" s="94"/>
    </row>
    <row r="290" spans="1:7" ht="30" hidden="1" customHeight="1" x14ac:dyDescent="0.25">
      <c r="A290" s="19"/>
      <c r="B290" s="41" t="s">
        <v>128</v>
      </c>
      <c r="C290" s="40">
        <v>0</v>
      </c>
      <c r="D290" s="40">
        <v>0</v>
      </c>
      <c r="E290" s="7" t="e">
        <f t="shared" si="5"/>
        <v>#DIV/0!</v>
      </c>
      <c r="F290" s="94"/>
      <c r="G290" s="94"/>
    </row>
    <row r="291" spans="1:7" ht="15" hidden="1" customHeight="1" x14ac:dyDescent="0.25">
      <c r="A291" s="19"/>
      <c r="B291" s="41" t="s">
        <v>96</v>
      </c>
      <c r="C291" s="40">
        <v>0</v>
      </c>
      <c r="D291" s="7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9"/>
      <c r="B292" s="41" t="s">
        <v>97</v>
      </c>
      <c r="C292" s="40">
        <v>0</v>
      </c>
      <c r="D292" s="7">
        <v>0</v>
      </c>
      <c r="E292" s="7" t="e">
        <f t="shared" si="5"/>
        <v>#DIV/0!</v>
      </c>
      <c r="F292" s="94"/>
      <c r="G292" s="94"/>
    </row>
    <row r="293" spans="1:7" ht="45" hidden="1" customHeight="1" x14ac:dyDescent="0.25">
      <c r="A293" s="18"/>
      <c r="B293" s="41" t="s">
        <v>109</v>
      </c>
      <c r="C293" s="40">
        <f>C294+C295</f>
        <v>0</v>
      </c>
      <c r="D293" s="40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96</v>
      </c>
      <c r="C294" s="40"/>
      <c r="D294" s="40">
        <v>0</v>
      </c>
      <c r="E294" s="7" t="e">
        <f t="shared" si="5"/>
        <v>#DIV/0!</v>
      </c>
      <c r="F294" s="94"/>
      <c r="G294" s="94"/>
    </row>
    <row r="295" spans="1:7" ht="15" hidden="1" customHeight="1" x14ac:dyDescent="0.25">
      <c r="A295" s="18"/>
      <c r="B295" s="41" t="s">
        <v>97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15" hidden="1" customHeight="1" x14ac:dyDescent="0.25">
      <c r="A296" s="18"/>
      <c r="B296" s="41" t="s">
        <v>115</v>
      </c>
      <c r="C296" s="40"/>
      <c r="D296" s="7">
        <v>0</v>
      </c>
      <c r="E296" s="7" t="e">
        <f t="shared" si="5"/>
        <v>#DIV/0!</v>
      </c>
      <c r="F296" s="94"/>
      <c r="G296" s="94"/>
    </row>
    <row r="297" spans="1:7" hidden="1" x14ac:dyDescent="0.25">
      <c r="A297" s="18"/>
      <c r="B297" s="41" t="s">
        <v>110</v>
      </c>
      <c r="C297" s="40"/>
      <c r="D297" s="7">
        <v>0</v>
      </c>
      <c r="E297" s="7" t="e">
        <f t="shared" si="5"/>
        <v>#DIV/0!</v>
      </c>
      <c r="F297" s="94"/>
      <c r="G297" s="94"/>
    </row>
    <row r="298" spans="1:7" ht="75" hidden="1" customHeight="1" x14ac:dyDescent="0.25">
      <c r="A298" s="18"/>
      <c r="B298" s="41" t="s">
        <v>244</v>
      </c>
      <c r="C298" s="40">
        <v>0</v>
      </c>
      <c r="D298" s="7">
        <v>0</v>
      </c>
      <c r="E298" s="7" t="e">
        <f t="shared" si="5"/>
        <v>#DIV/0!</v>
      </c>
      <c r="F298" s="94"/>
      <c r="G298" s="94"/>
    </row>
    <row r="299" spans="1:7" ht="60.75" customHeight="1" x14ac:dyDescent="0.25">
      <c r="A299" s="18"/>
      <c r="B299" s="41" t="s">
        <v>363</v>
      </c>
      <c r="C299" s="40">
        <v>36572.1</v>
      </c>
      <c r="D299" s="7">
        <v>9628.8716199999999</v>
      </c>
      <c r="E299" s="7">
        <f t="shared" si="5"/>
        <v>26.328462461821989</v>
      </c>
      <c r="F299" s="94"/>
      <c r="G299" s="94"/>
    </row>
    <row r="300" spans="1:7" ht="45" hidden="1" x14ac:dyDescent="0.25">
      <c r="A300" s="18"/>
      <c r="B300" s="41" t="s">
        <v>193</v>
      </c>
      <c r="C300" s="40"/>
      <c r="D300" s="7"/>
      <c r="E300" s="7" t="e">
        <f t="shared" si="5"/>
        <v>#DIV/0!</v>
      </c>
      <c r="F300" s="94"/>
      <c r="G300" s="94"/>
    </row>
    <row r="301" spans="1:7" ht="30" hidden="1" x14ac:dyDescent="0.25">
      <c r="A301" s="18"/>
      <c r="B301" s="41" t="s">
        <v>386</v>
      </c>
      <c r="C301" s="40">
        <v>0</v>
      </c>
      <c r="D301" s="7">
        <v>0</v>
      </c>
      <c r="E301" s="7" t="e">
        <f t="shared" si="5"/>
        <v>#DIV/0!</v>
      </c>
      <c r="F301" s="94"/>
      <c r="G301" s="94"/>
    </row>
    <row r="302" spans="1:7" ht="15" customHeight="1" x14ac:dyDescent="0.25">
      <c r="A302" s="17" t="s">
        <v>156</v>
      </c>
      <c r="B302" s="10" t="s">
        <v>157</v>
      </c>
      <c r="C302" s="1">
        <f>C303+C304+C307+C312+C315+C305+C306+C310+C308+C309+C311+C313+C314</f>
        <v>103504.07686</v>
      </c>
      <c r="D302" s="1">
        <f>D303+D304+D307+D312+D315+D305+D306+D310+D308+D309+D311+D313+D314</f>
        <v>31264.362139999997</v>
      </c>
      <c r="E302" s="7">
        <f t="shared" si="5"/>
        <v>30.205923368881681</v>
      </c>
      <c r="F302" s="94"/>
      <c r="G302" s="94"/>
    </row>
    <row r="303" spans="1:7" ht="45" x14ac:dyDescent="0.25">
      <c r="A303" s="20"/>
      <c r="B303" s="41" t="s">
        <v>245</v>
      </c>
      <c r="C303" s="40">
        <v>19136.018</v>
      </c>
      <c r="D303" s="7">
        <v>6480.3563599999998</v>
      </c>
      <c r="E303" s="7">
        <f t="shared" si="5"/>
        <v>33.864706649000851</v>
      </c>
      <c r="F303" s="94"/>
      <c r="G303" s="94"/>
    </row>
    <row r="304" spans="1:7" ht="75" hidden="1" x14ac:dyDescent="0.25">
      <c r="A304" s="20"/>
      <c r="B304" s="41" t="s">
        <v>313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ht="120" hidden="1" x14ac:dyDescent="0.25">
      <c r="A305" s="20"/>
      <c r="B305" s="41" t="s">
        <v>238</v>
      </c>
      <c r="C305" s="40">
        <v>0</v>
      </c>
      <c r="D305" s="7">
        <v>0</v>
      </c>
      <c r="E305" s="7" t="e">
        <f t="shared" si="5"/>
        <v>#DIV/0!</v>
      </c>
      <c r="F305" s="94"/>
      <c r="G305" s="94"/>
    </row>
    <row r="306" spans="1:7" ht="135" hidden="1" x14ac:dyDescent="0.25">
      <c r="A306" s="20"/>
      <c r="B306" s="41" t="s">
        <v>274</v>
      </c>
      <c r="C306" s="40">
        <v>0</v>
      </c>
      <c r="D306" s="7">
        <v>0</v>
      </c>
      <c r="E306" s="7" t="e">
        <f t="shared" si="5"/>
        <v>#DIV/0!</v>
      </c>
      <c r="F306" s="94"/>
      <c r="G306" s="94"/>
    </row>
    <row r="307" spans="1:7" x14ac:dyDescent="0.25">
      <c r="A307" s="20"/>
      <c r="B307" s="41" t="s">
        <v>158</v>
      </c>
      <c r="C307" s="40">
        <v>25034.93376</v>
      </c>
      <c r="D307" s="7">
        <v>12095.11722</v>
      </c>
      <c r="E307" s="100">
        <f t="shared" si="5"/>
        <v>48.312958747768626</v>
      </c>
      <c r="F307" s="94"/>
      <c r="G307" s="94"/>
    </row>
    <row r="308" spans="1:7" ht="120" x14ac:dyDescent="0.25">
      <c r="A308" s="20"/>
      <c r="B308" s="41" t="s">
        <v>320</v>
      </c>
      <c r="C308" s="40">
        <v>42971.8</v>
      </c>
      <c r="D308" s="7">
        <v>8396.1743600000009</v>
      </c>
      <c r="E308" s="7">
        <f t="shared" si="5"/>
        <v>19.538800701855635</v>
      </c>
      <c r="F308" s="94"/>
      <c r="G308" s="94"/>
    </row>
    <row r="309" spans="1:7" ht="45" x14ac:dyDescent="0.25">
      <c r="A309" s="20"/>
      <c r="B309" s="41" t="s">
        <v>378</v>
      </c>
      <c r="C309" s="40">
        <v>14297.455099999999</v>
      </c>
      <c r="D309" s="7">
        <v>4292.7142000000003</v>
      </c>
      <c r="E309" s="7">
        <f t="shared" si="5"/>
        <v>30.024323699397389</v>
      </c>
      <c r="F309" s="94"/>
      <c r="G309" s="94"/>
    </row>
    <row r="310" spans="1:7" ht="51.75" hidden="1" customHeight="1" x14ac:dyDescent="0.25">
      <c r="A310" s="20"/>
      <c r="B310" s="41" t="s">
        <v>420</v>
      </c>
      <c r="C310" s="40">
        <v>0</v>
      </c>
      <c r="D310" s="7">
        <v>0</v>
      </c>
      <c r="E310" s="7" t="e">
        <f t="shared" si="5"/>
        <v>#DIV/0!</v>
      </c>
      <c r="F310" s="94"/>
      <c r="G310" s="94"/>
    </row>
    <row r="311" spans="1:7" ht="45" hidden="1" x14ac:dyDescent="0.25">
      <c r="A311" s="20"/>
      <c r="B311" s="41" t="s">
        <v>422</v>
      </c>
      <c r="C311" s="40">
        <v>0</v>
      </c>
      <c r="D311" s="7"/>
      <c r="E311" s="7" t="e">
        <f t="shared" si="5"/>
        <v>#DIV/0!</v>
      </c>
      <c r="F311" s="94"/>
      <c r="G311" s="94"/>
    </row>
    <row r="312" spans="1:7" ht="75" hidden="1" x14ac:dyDescent="0.25">
      <c r="A312" s="20"/>
      <c r="B312" s="41" t="s">
        <v>215</v>
      </c>
      <c r="C312" s="40"/>
      <c r="D312" s="7"/>
      <c r="E312" s="7" t="e">
        <f t="shared" si="5"/>
        <v>#DIV/0!</v>
      </c>
      <c r="F312" s="94"/>
      <c r="G312" s="94"/>
    </row>
    <row r="313" spans="1:7" ht="121.5" hidden="1" customHeight="1" x14ac:dyDescent="0.25">
      <c r="A313" s="20"/>
      <c r="B313" s="41" t="s">
        <v>315</v>
      </c>
      <c r="C313" s="40">
        <v>0</v>
      </c>
      <c r="D313" s="7">
        <v>0</v>
      </c>
      <c r="E313" s="7" t="e">
        <f t="shared" si="5"/>
        <v>#DIV/0!</v>
      </c>
      <c r="F313" s="94"/>
      <c r="G313" s="94"/>
    </row>
    <row r="314" spans="1:7" ht="51.75" customHeight="1" x14ac:dyDescent="0.25">
      <c r="A314" s="20"/>
      <c r="B314" s="41" t="s">
        <v>420</v>
      </c>
      <c r="C314" s="40">
        <v>2063.87</v>
      </c>
      <c r="D314" s="7">
        <v>0</v>
      </c>
      <c r="E314" s="7">
        <f t="shared" si="5"/>
        <v>0</v>
      </c>
      <c r="F314" s="94"/>
      <c r="G314" s="94"/>
    </row>
    <row r="315" spans="1:7" ht="45" hidden="1" x14ac:dyDescent="0.25">
      <c r="A315" s="20"/>
      <c r="B315" s="41" t="s">
        <v>193</v>
      </c>
      <c r="C315" s="40"/>
      <c r="D315" s="7"/>
      <c r="E315" s="7" t="e">
        <f t="shared" si="5"/>
        <v>#DIV/0!</v>
      </c>
      <c r="F315" s="94"/>
      <c r="G315" s="94"/>
    </row>
    <row r="316" spans="1:7" x14ac:dyDescent="0.25">
      <c r="A316" s="20"/>
      <c r="B316" s="41"/>
      <c r="C316" s="40"/>
      <c r="D316" s="7"/>
      <c r="E316" s="7"/>
      <c r="F316" s="94"/>
      <c r="G316" s="94"/>
    </row>
    <row r="317" spans="1:7" ht="17.25" customHeight="1" x14ac:dyDescent="0.25">
      <c r="A317" s="17" t="s">
        <v>52</v>
      </c>
      <c r="B317" s="10" t="s">
        <v>280</v>
      </c>
      <c r="C317" s="1">
        <f>C318+C319+C321+C322+C323+C320+C324</f>
        <v>8061.4679999999998</v>
      </c>
      <c r="D317" s="1">
        <f>D318+D319+D321+D322+D323+D320+D324</f>
        <v>100</v>
      </c>
      <c r="E317" s="7">
        <f t="shared" si="5"/>
        <v>1.2404688575331442</v>
      </c>
      <c r="F317" s="94"/>
      <c r="G317" s="94"/>
    </row>
    <row r="318" spans="1:7" ht="195" hidden="1" customHeight="1" x14ac:dyDescent="0.25">
      <c r="A318" s="20"/>
      <c r="B318" s="41" t="s">
        <v>275</v>
      </c>
      <c r="C318" s="40">
        <v>0</v>
      </c>
      <c r="D318" s="7">
        <v>0</v>
      </c>
      <c r="E318" s="7" t="e">
        <f t="shared" si="5"/>
        <v>#DIV/0!</v>
      </c>
      <c r="F318" s="94"/>
      <c r="G318" s="94"/>
    </row>
    <row r="319" spans="1:7" ht="60" hidden="1" customHeight="1" outlineLevel="1" x14ac:dyDescent="0.25">
      <c r="A319" s="20"/>
      <c r="B319" s="41" t="s">
        <v>272</v>
      </c>
      <c r="C319" s="40"/>
      <c r="D319" s="7">
        <v>0</v>
      </c>
      <c r="E319" s="7" t="e">
        <f t="shared" si="5"/>
        <v>#DIV/0!</v>
      </c>
      <c r="F319" s="94"/>
      <c r="G319" s="94"/>
    </row>
    <row r="320" spans="1:7" ht="150" hidden="1" customHeight="1" outlineLevel="1" x14ac:dyDescent="0.25">
      <c r="A320" s="20"/>
      <c r="B320" s="41" t="s">
        <v>276</v>
      </c>
      <c r="C320" s="40"/>
      <c r="D320" s="7">
        <v>0</v>
      </c>
      <c r="E320" s="7" t="e">
        <f t="shared" si="5"/>
        <v>#DIV/0!</v>
      </c>
      <c r="F320" s="94"/>
      <c r="G320" s="94"/>
    </row>
    <row r="321" spans="1:7" ht="75" collapsed="1" x14ac:dyDescent="0.25">
      <c r="A321" s="20"/>
      <c r="B321" s="41" t="s">
        <v>423</v>
      </c>
      <c r="C321" s="40">
        <v>22.1</v>
      </c>
      <c r="D321" s="7">
        <v>0</v>
      </c>
      <c r="E321" s="7">
        <f t="shared" si="5"/>
        <v>0</v>
      </c>
      <c r="F321" s="94"/>
      <c r="G321" s="94"/>
    </row>
    <row r="322" spans="1:7" x14ac:dyDescent="0.25">
      <c r="A322" s="20"/>
      <c r="B322" s="41" t="s">
        <v>424</v>
      </c>
      <c r="C322" s="40">
        <f>6773.4+589.968</f>
        <v>7363.3679999999995</v>
      </c>
      <c r="D322" s="7">
        <v>0</v>
      </c>
      <c r="E322" s="7">
        <f t="shared" si="5"/>
        <v>0</v>
      </c>
      <c r="F322" s="94"/>
      <c r="G322" s="94"/>
    </row>
    <row r="323" spans="1:7" ht="60" x14ac:dyDescent="0.25">
      <c r="A323" s="20"/>
      <c r="B323" s="41" t="s">
        <v>430</v>
      </c>
      <c r="C323" s="40">
        <v>22</v>
      </c>
      <c r="D323" s="7"/>
      <c r="E323" s="7">
        <f t="shared" si="5"/>
        <v>0</v>
      </c>
      <c r="F323" s="94"/>
      <c r="G323" s="94"/>
    </row>
    <row r="324" spans="1:7" ht="45" x14ac:dyDescent="0.25">
      <c r="A324" s="20"/>
      <c r="B324" s="41" t="s">
        <v>422</v>
      </c>
      <c r="C324" s="40">
        <v>654</v>
      </c>
      <c r="D324" s="7">
        <v>100</v>
      </c>
      <c r="E324" s="7">
        <f t="shared" si="5"/>
        <v>15.290519877675839</v>
      </c>
      <c r="F324" s="94"/>
      <c r="G324" s="94"/>
    </row>
    <row r="325" spans="1:7" ht="15" customHeight="1" x14ac:dyDescent="0.25">
      <c r="A325" s="17" t="s">
        <v>53</v>
      </c>
      <c r="B325" s="10" t="s">
        <v>54</v>
      </c>
      <c r="C325" s="1">
        <f>C326+C327+C329+C330++C332+C333+C338</f>
        <v>622.1</v>
      </c>
      <c r="D325" s="1">
        <f>D326+D327+D329+D330++D332+D333+D338</f>
        <v>73.099999999999994</v>
      </c>
      <c r="E325" s="7">
        <f t="shared" si="5"/>
        <v>11.750522424047579</v>
      </c>
      <c r="F325" s="94"/>
      <c r="G325" s="94"/>
    </row>
    <row r="326" spans="1:7" ht="45" x14ac:dyDescent="0.25">
      <c r="A326" s="17"/>
      <c r="B326" s="41" t="s">
        <v>245</v>
      </c>
      <c r="C326" s="40">
        <v>30</v>
      </c>
      <c r="D326" s="7">
        <v>10</v>
      </c>
      <c r="E326" s="7">
        <f t="shared" si="5"/>
        <v>33.333333333333329</v>
      </c>
      <c r="F326" s="94"/>
      <c r="G326" s="94"/>
    </row>
    <row r="327" spans="1:7" ht="120" hidden="1" customHeight="1" x14ac:dyDescent="0.25">
      <c r="A327" s="20"/>
      <c r="B327" s="41" t="s">
        <v>250</v>
      </c>
      <c r="C327" s="40">
        <v>0</v>
      </c>
      <c r="D327" s="7">
        <v>0</v>
      </c>
      <c r="E327" s="7" t="e">
        <f t="shared" si="5"/>
        <v>#DIV/0!</v>
      </c>
      <c r="F327" s="94"/>
      <c r="G327" s="94"/>
    </row>
    <row r="328" spans="1:7" ht="135" hidden="1" x14ac:dyDescent="0.25">
      <c r="A328" s="20"/>
      <c r="B328" s="41" t="s">
        <v>159</v>
      </c>
      <c r="C328" s="40">
        <v>0</v>
      </c>
      <c r="D328" s="7">
        <v>0</v>
      </c>
      <c r="E328" s="7" t="e">
        <f t="shared" si="5"/>
        <v>#DIV/0!</v>
      </c>
      <c r="F328" s="94"/>
      <c r="G328" s="94"/>
    </row>
    <row r="329" spans="1:7" ht="105" customHeight="1" x14ac:dyDescent="0.25">
      <c r="A329" s="20"/>
      <c r="B329" s="41" t="s">
        <v>251</v>
      </c>
      <c r="C329" s="40">
        <v>347.5</v>
      </c>
      <c r="D329" s="7">
        <v>18</v>
      </c>
      <c r="E329" s="7">
        <f t="shared" si="5"/>
        <v>5.1798561151079134</v>
      </c>
      <c r="F329" s="94"/>
      <c r="G329" s="94"/>
    </row>
    <row r="330" spans="1:7" ht="70.5" customHeight="1" x14ac:dyDescent="0.25">
      <c r="A330" s="20"/>
      <c r="B330" s="41" t="s">
        <v>252</v>
      </c>
      <c r="C330" s="40">
        <v>244.6</v>
      </c>
      <c r="D330" s="7">
        <v>45.1</v>
      </c>
      <c r="E330" s="7">
        <f t="shared" si="5"/>
        <v>18.438266557645136</v>
      </c>
      <c r="F330" s="94"/>
      <c r="G330" s="94"/>
    </row>
    <row r="331" spans="1:7" ht="60" hidden="1" customHeight="1" x14ac:dyDescent="0.25">
      <c r="A331" s="20"/>
      <c r="B331" s="41" t="s">
        <v>160</v>
      </c>
      <c r="C331" s="40">
        <v>0</v>
      </c>
      <c r="D331" s="7"/>
      <c r="E331" s="7"/>
      <c r="F331" s="94"/>
      <c r="G331" s="94"/>
    </row>
    <row r="332" spans="1:7" ht="60" hidden="1" x14ac:dyDescent="0.25">
      <c r="A332" s="20"/>
      <c r="B332" s="41" t="s">
        <v>253</v>
      </c>
      <c r="C332" s="40"/>
      <c r="D332" s="7"/>
      <c r="E332" s="7" t="e">
        <f t="shared" ref="E332:E369" si="6">D332/C332*100</f>
        <v>#DIV/0!</v>
      </c>
      <c r="F332" s="94"/>
      <c r="G332" s="94"/>
    </row>
    <row r="333" spans="1:7" ht="120" hidden="1" customHeight="1" x14ac:dyDescent="0.25">
      <c r="A333" s="20"/>
      <c r="B333" s="41" t="s">
        <v>238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90" hidden="1" customHeight="1" x14ac:dyDescent="0.25">
      <c r="A334" s="20"/>
      <c r="B334" s="41" t="s">
        <v>144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15" hidden="1" customHeight="1" x14ac:dyDescent="0.25">
      <c r="A335" s="20"/>
      <c r="B335" s="11" t="s">
        <v>98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t="60" hidden="1" customHeight="1" x14ac:dyDescent="0.25">
      <c r="A336" s="20"/>
      <c r="B336" s="41" t="s">
        <v>160</v>
      </c>
      <c r="C336" s="40">
        <v>0</v>
      </c>
      <c r="D336" s="7">
        <v>0</v>
      </c>
      <c r="E336" s="7" t="e">
        <f t="shared" si="6"/>
        <v>#DIV/0!</v>
      </c>
      <c r="F336" s="94"/>
      <c r="G336" s="94"/>
    </row>
    <row r="337" spans="1:7" ht="75" hidden="1" customHeight="1" x14ac:dyDescent="0.25">
      <c r="A337" s="20"/>
      <c r="B337" s="41" t="s">
        <v>161</v>
      </c>
      <c r="C337" s="40">
        <v>0</v>
      </c>
      <c r="D337" s="7">
        <v>0</v>
      </c>
      <c r="E337" s="7" t="e">
        <f t="shared" si="6"/>
        <v>#DIV/0!</v>
      </c>
      <c r="F337" s="94"/>
      <c r="G337" s="94"/>
    </row>
    <row r="338" spans="1:7" ht="30" hidden="1" customHeight="1" x14ac:dyDescent="0.25">
      <c r="A338" s="20"/>
      <c r="B338" s="41" t="s">
        <v>254</v>
      </c>
      <c r="C338" s="40">
        <v>0</v>
      </c>
      <c r="D338" s="7">
        <v>0</v>
      </c>
      <c r="E338" s="7" t="e">
        <f t="shared" si="6"/>
        <v>#DIV/0!</v>
      </c>
      <c r="F338" s="94"/>
      <c r="G338" s="94"/>
    </row>
    <row r="339" spans="1:7" hidden="1" x14ac:dyDescent="0.25">
      <c r="A339" s="20"/>
      <c r="B339" s="41" t="s">
        <v>101</v>
      </c>
      <c r="C339" s="40">
        <v>0</v>
      </c>
      <c r="D339" s="7"/>
      <c r="E339" s="7" t="e">
        <f t="shared" si="6"/>
        <v>#DIV/0!</v>
      </c>
      <c r="F339" s="94"/>
      <c r="G339" s="94"/>
    </row>
    <row r="340" spans="1:7" ht="29.25" x14ac:dyDescent="0.25">
      <c r="A340" s="17" t="s">
        <v>55</v>
      </c>
      <c r="B340" s="10" t="s">
        <v>56</v>
      </c>
      <c r="C340" s="1">
        <f>C341+C344+C347+C352+C355+C358+C348+C354+C356+C357+C353+C359+C349</f>
        <v>81311.463999999993</v>
      </c>
      <c r="D340" s="1">
        <f>D341+D344+D347+D352+D355+D358+D348+D354+D356+D357+D353+D359+D349</f>
        <v>21229.3</v>
      </c>
      <c r="E340" s="7">
        <f t="shared" si="6"/>
        <v>26.108618582983578</v>
      </c>
      <c r="F340" s="94"/>
      <c r="G340" s="94"/>
    </row>
    <row r="341" spans="1:7" s="43" customFormat="1" ht="45" x14ac:dyDescent="0.25">
      <c r="A341" s="20"/>
      <c r="B341" s="41" t="s">
        <v>245</v>
      </c>
      <c r="C341" s="40">
        <f>C342+C343</f>
        <v>52609.759999999995</v>
      </c>
      <c r="D341" s="40">
        <f>D342+D343</f>
        <v>17681.565999999999</v>
      </c>
      <c r="E341" s="7">
        <f t="shared" si="6"/>
        <v>33.608908309028592</v>
      </c>
      <c r="F341" s="94"/>
      <c r="G341" s="94"/>
    </row>
    <row r="342" spans="1:7" s="43" customFormat="1" ht="14.25" customHeight="1" x14ac:dyDescent="0.25">
      <c r="A342" s="20"/>
      <c r="B342" s="41" t="s">
        <v>78</v>
      </c>
      <c r="C342" s="40">
        <v>18463.560000000001</v>
      </c>
      <c r="D342" s="7">
        <v>6187.7</v>
      </c>
      <c r="E342" s="7">
        <f t="shared" si="6"/>
        <v>33.513038655600539</v>
      </c>
      <c r="F342" s="94"/>
      <c r="G342" s="94"/>
    </row>
    <row r="343" spans="1:7" s="43" customFormat="1" ht="16.5" customHeight="1" x14ac:dyDescent="0.25">
      <c r="A343" s="17"/>
      <c r="B343" s="41" t="s">
        <v>79</v>
      </c>
      <c r="C343" s="40">
        <v>34146.199999999997</v>
      </c>
      <c r="D343" s="7">
        <v>11493.866</v>
      </c>
      <c r="E343" s="7">
        <f t="shared" si="6"/>
        <v>33.660747023094814</v>
      </c>
      <c r="F343" s="97"/>
      <c r="G343" s="97"/>
    </row>
    <row r="344" spans="1:7" s="43" customFormat="1" ht="120" hidden="1" x14ac:dyDescent="0.25">
      <c r="A344" s="20"/>
      <c r="B344" s="41" t="s">
        <v>246</v>
      </c>
      <c r="C344" s="40">
        <f>C345+C346</f>
        <v>0</v>
      </c>
      <c r="D344" s="40">
        <f>D345+D346</f>
        <v>0</v>
      </c>
      <c r="E344" s="7" t="e">
        <f t="shared" si="6"/>
        <v>#DIV/0!</v>
      </c>
      <c r="F344" s="97"/>
      <c r="G344" s="97"/>
    </row>
    <row r="345" spans="1:7" s="43" customFormat="1" ht="14.25" hidden="1" customHeight="1" x14ac:dyDescent="0.25">
      <c r="A345" s="20"/>
      <c r="B345" s="41" t="s">
        <v>78</v>
      </c>
      <c r="C345" s="40"/>
      <c r="D345" s="7"/>
      <c r="E345" s="7" t="e">
        <f t="shared" si="6"/>
        <v>#DIV/0!</v>
      </c>
      <c r="F345" s="97"/>
      <c r="G345" s="97"/>
    </row>
    <row r="346" spans="1:7" s="43" customFormat="1" ht="16.5" hidden="1" customHeight="1" x14ac:dyDescent="0.25">
      <c r="A346" s="17"/>
      <c r="B346" s="41" t="s">
        <v>79</v>
      </c>
      <c r="C346" s="40"/>
      <c r="D346" s="7"/>
      <c r="E346" s="7" t="e">
        <f t="shared" si="6"/>
        <v>#DIV/0!</v>
      </c>
      <c r="F346" s="97"/>
      <c r="G346" s="97"/>
    </row>
    <row r="347" spans="1:7" ht="120" hidden="1" customHeight="1" x14ac:dyDescent="0.25">
      <c r="A347" s="17"/>
      <c r="B347" s="41" t="s">
        <v>255</v>
      </c>
      <c r="C347" s="40">
        <v>0</v>
      </c>
      <c r="D347" s="7">
        <v>0</v>
      </c>
      <c r="E347" s="7" t="e">
        <f t="shared" si="6"/>
        <v>#DIV/0!</v>
      </c>
      <c r="F347" s="95"/>
      <c r="G347" s="95"/>
    </row>
    <row r="348" spans="1:7" ht="105" hidden="1" customHeight="1" x14ac:dyDescent="0.25">
      <c r="A348" s="17"/>
      <c r="B348" s="41" t="s">
        <v>270</v>
      </c>
      <c r="C348" s="40">
        <v>0</v>
      </c>
      <c r="D348" s="7">
        <v>0</v>
      </c>
      <c r="E348" s="7" t="e">
        <f t="shared" si="6"/>
        <v>#DIV/0!</v>
      </c>
      <c r="F348" s="95"/>
      <c r="G348" s="95"/>
    </row>
    <row r="349" spans="1:7" ht="123.75" customHeight="1" x14ac:dyDescent="0.25">
      <c r="A349" s="17"/>
      <c r="B349" s="42" t="s">
        <v>315</v>
      </c>
      <c r="C349" s="40">
        <f>C350+C351</f>
        <v>26283.100000000002</v>
      </c>
      <c r="D349" s="40">
        <f>D350+D351</f>
        <v>3440.8339999999998</v>
      </c>
      <c r="E349" s="7">
        <f t="shared" si="6"/>
        <v>13.091431376055334</v>
      </c>
      <c r="F349" s="95"/>
      <c r="G349" s="95"/>
    </row>
    <row r="350" spans="1:7" x14ac:dyDescent="0.25">
      <c r="A350" s="17"/>
      <c r="B350" s="11" t="s">
        <v>360</v>
      </c>
      <c r="C350" s="40">
        <v>4866.7</v>
      </c>
      <c r="D350" s="7">
        <v>0</v>
      </c>
      <c r="E350" s="7">
        <f t="shared" si="6"/>
        <v>0</v>
      </c>
      <c r="F350" s="95"/>
      <c r="G350" s="95"/>
    </row>
    <row r="351" spans="1:7" x14ac:dyDescent="0.25">
      <c r="A351" s="17"/>
      <c r="B351" s="11" t="s">
        <v>361</v>
      </c>
      <c r="C351" s="40">
        <v>21416.400000000001</v>
      </c>
      <c r="D351" s="7">
        <v>3440.8339999999998</v>
      </c>
      <c r="E351" s="7">
        <f t="shared" si="6"/>
        <v>16.066351020713096</v>
      </c>
      <c r="F351" s="95"/>
      <c r="G351" s="95"/>
    </row>
    <row r="352" spans="1:7" ht="150" x14ac:dyDescent="0.25">
      <c r="A352" s="17"/>
      <c r="B352" s="41" t="s">
        <v>425</v>
      </c>
      <c r="C352" s="40">
        <v>1789.6</v>
      </c>
      <c r="D352" s="7">
        <v>0</v>
      </c>
      <c r="E352" s="7">
        <f t="shared" si="6"/>
        <v>0</v>
      </c>
      <c r="F352" s="95"/>
      <c r="G352" s="95"/>
    </row>
    <row r="353" spans="1:7" ht="165" hidden="1" x14ac:dyDescent="0.25">
      <c r="A353" s="17"/>
      <c r="B353" s="41" t="s">
        <v>192</v>
      </c>
      <c r="C353" s="40"/>
      <c r="D353" s="7"/>
      <c r="E353" s="7" t="e">
        <f t="shared" si="6"/>
        <v>#DIV/0!</v>
      </c>
      <c r="F353" s="95"/>
      <c r="G353" s="95"/>
    </row>
    <row r="354" spans="1:7" ht="60" hidden="1" x14ac:dyDescent="0.25">
      <c r="A354" s="17"/>
      <c r="B354" s="41" t="s">
        <v>272</v>
      </c>
      <c r="C354" s="40"/>
      <c r="D354" s="7"/>
      <c r="E354" s="7" t="e">
        <f t="shared" si="6"/>
        <v>#DIV/0!</v>
      </c>
      <c r="F354" s="95"/>
      <c r="G354" s="95"/>
    </row>
    <row r="355" spans="1:7" x14ac:dyDescent="0.25">
      <c r="A355" s="20"/>
      <c r="B355" s="41" t="s">
        <v>162</v>
      </c>
      <c r="C355" s="40">
        <v>485</v>
      </c>
      <c r="D355" s="7">
        <v>106.9</v>
      </c>
      <c r="E355" s="7">
        <f t="shared" si="6"/>
        <v>22.041237113402062</v>
      </c>
      <c r="F355" s="95"/>
      <c r="G355" s="95"/>
    </row>
    <row r="356" spans="1:7" ht="165" x14ac:dyDescent="0.25">
      <c r="A356" s="20"/>
      <c r="B356" s="70" t="s">
        <v>315</v>
      </c>
      <c r="C356" s="40"/>
      <c r="D356" s="40"/>
      <c r="E356" s="7" t="e">
        <f t="shared" si="6"/>
        <v>#DIV/0!</v>
      </c>
      <c r="F356" s="95"/>
      <c r="G356" s="95"/>
    </row>
    <row r="357" spans="1:7" ht="45" customHeight="1" x14ac:dyDescent="0.25">
      <c r="A357" s="20"/>
      <c r="B357" s="70" t="s">
        <v>288</v>
      </c>
      <c r="C357" s="40">
        <v>0</v>
      </c>
      <c r="D357" s="7">
        <v>0</v>
      </c>
      <c r="E357" s="7" t="e">
        <f t="shared" si="6"/>
        <v>#DIV/0!</v>
      </c>
      <c r="F357" s="95"/>
      <c r="G357" s="95"/>
    </row>
    <row r="358" spans="1:7" ht="75" x14ac:dyDescent="0.25">
      <c r="A358" s="20"/>
      <c r="B358" s="41" t="s">
        <v>257</v>
      </c>
      <c r="C358" s="40"/>
      <c r="D358" s="7"/>
      <c r="E358" s="7" t="e">
        <f t="shared" si="6"/>
        <v>#DIV/0!</v>
      </c>
      <c r="F358" s="95"/>
      <c r="G358" s="95"/>
    </row>
    <row r="359" spans="1:7" ht="49.5" customHeight="1" x14ac:dyDescent="0.25">
      <c r="A359" s="20"/>
      <c r="B359" s="42" t="s">
        <v>434</v>
      </c>
      <c r="C359" s="40">
        <v>144.00399999999999</v>
      </c>
      <c r="D359" s="7"/>
      <c r="E359" s="7">
        <f t="shared" si="6"/>
        <v>0</v>
      </c>
      <c r="F359" s="95"/>
      <c r="G359" s="95"/>
    </row>
    <row r="360" spans="1:7" x14ac:dyDescent="0.25">
      <c r="A360" s="17">
        <v>10</v>
      </c>
      <c r="B360" s="10" t="s">
        <v>57</v>
      </c>
      <c r="C360" s="1">
        <f>C361+C363+C366+C375+C382</f>
        <v>172647.62999999998</v>
      </c>
      <c r="D360" s="1">
        <f>D361+D363+D366+D375+D382</f>
        <v>55363.95796</v>
      </c>
      <c r="E360" s="7">
        <f t="shared" si="6"/>
        <v>32.067603800874657</v>
      </c>
      <c r="F360" s="95"/>
      <c r="G360" s="95"/>
    </row>
    <row r="361" spans="1:7" ht="15" customHeight="1" x14ac:dyDescent="0.25">
      <c r="A361" s="17" t="s">
        <v>58</v>
      </c>
      <c r="B361" s="10" t="s">
        <v>59</v>
      </c>
      <c r="C361" s="1">
        <f>C362</f>
        <v>3818.3</v>
      </c>
      <c r="D361" s="1">
        <f>D362</f>
        <v>1208.9382900000001</v>
      </c>
      <c r="E361" s="7">
        <f t="shared" si="6"/>
        <v>31.661689495325145</v>
      </c>
      <c r="F361" s="95"/>
      <c r="G361" s="95"/>
    </row>
    <row r="362" spans="1:7" ht="30" x14ac:dyDescent="0.25">
      <c r="A362" s="20"/>
      <c r="B362" s="11" t="s">
        <v>258</v>
      </c>
      <c r="C362" s="7">
        <v>3818.3</v>
      </c>
      <c r="D362" s="7">
        <v>1208.9382900000001</v>
      </c>
      <c r="E362" s="7">
        <f t="shared" si="6"/>
        <v>31.661689495325145</v>
      </c>
      <c r="F362" s="95"/>
      <c r="G362" s="95"/>
    </row>
    <row r="363" spans="1:7" ht="15.75" customHeight="1" x14ac:dyDescent="0.25">
      <c r="A363" s="17">
        <v>1002</v>
      </c>
      <c r="B363" s="10" t="s">
        <v>60</v>
      </c>
      <c r="C363" s="1">
        <f>C364+C365</f>
        <v>46490.299999999996</v>
      </c>
      <c r="D363" s="1">
        <f>D364+D365</f>
        <v>16202.538430000001</v>
      </c>
      <c r="E363" s="7">
        <f t="shared" si="6"/>
        <v>34.851438751739614</v>
      </c>
      <c r="F363" s="95"/>
      <c r="G363" s="95"/>
    </row>
    <row r="364" spans="1:7" ht="60" x14ac:dyDescent="0.25">
      <c r="A364" s="20"/>
      <c r="B364" s="21" t="s">
        <v>216</v>
      </c>
      <c r="C364" s="40">
        <v>40958.699999999997</v>
      </c>
      <c r="D364" s="7">
        <v>13543.538430000001</v>
      </c>
      <c r="E364" s="7">
        <f t="shared" si="6"/>
        <v>33.066328838561773</v>
      </c>
      <c r="F364" s="95"/>
      <c r="G364" s="95"/>
    </row>
    <row r="365" spans="1:7" ht="105" x14ac:dyDescent="0.25">
      <c r="A365" s="20"/>
      <c r="B365" s="21" t="s">
        <v>333</v>
      </c>
      <c r="C365" s="40">
        <v>5531.6</v>
      </c>
      <c r="D365" s="7">
        <v>2659</v>
      </c>
      <c r="E365" s="7">
        <f t="shared" si="6"/>
        <v>48.069274712560556</v>
      </c>
      <c r="F365" s="95"/>
      <c r="G365" s="95"/>
    </row>
    <row r="366" spans="1:7" x14ac:dyDescent="0.25">
      <c r="A366" s="17">
        <v>1003</v>
      </c>
      <c r="B366" s="10" t="s">
        <v>61</v>
      </c>
      <c r="C366" s="1">
        <f>C368+C369+C371+C372+C374+C373</f>
        <v>5733.3</v>
      </c>
      <c r="D366" s="1">
        <f>D368+D369+D371+D372+D374+D373</f>
        <v>3613</v>
      </c>
      <c r="E366" s="7">
        <f t="shared" si="6"/>
        <v>63.01780824307118</v>
      </c>
      <c r="F366" s="95"/>
      <c r="G366" s="95"/>
    </row>
    <row r="367" spans="1:7" ht="45" hidden="1" customHeight="1" x14ac:dyDescent="0.25">
      <c r="A367" s="17"/>
      <c r="B367" s="11" t="s">
        <v>145</v>
      </c>
      <c r="C367" s="7">
        <v>0</v>
      </c>
      <c r="D367" s="7">
        <v>0</v>
      </c>
      <c r="E367" s="7" t="e">
        <f t="shared" si="6"/>
        <v>#DIV/0!</v>
      </c>
      <c r="F367" s="95"/>
      <c r="G367" s="95"/>
    </row>
    <row r="368" spans="1:7" ht="157.5" x14ac:dyDescent="0.25">
      <c r="A368" s="17"/>
      <c r="B368" s="93" t="s">
        <v>324</v>
      </c>
      <c r="C368" s="57">
        <v>3505</v>
      </c>
      <c r="D368" s="57">
        <v>3505</v>
      </c>
      <c r="E368" s="7">
        <f t="shared" si="6"/>
        <v>100</v>
      </c>
      <c r="F368" s="95"/>
      <c r="G368" s="95"/>
    </row>
    <row r="369" spans="1:7" ht="94.5" x14ac:dyDescent="0.25">
      <c r="A369" s="17"/>
      <c r="B369" s="91" t="s">
        <v>323</v>
      </c>
      <c r="C369" s="92">
        <v>1521.5</v>
      </c>
      <c r="D369" s="57"/>
      <c r="E369" s="7">
        <f t="shared" si="6"/>
        <v>0</v>
      </c>
      <c r="F369" s="95"/>
      <c r="G369" s="95"/>
    </row>
    <row r="370" spans="1:7" ht="15" hidden="1" customHeight="1" x14ac:dyDescent="0.25">
      <c r="A370" s="17"/>
      <c r="B370" s="91" t="s">
        <v>98</v>
      </c>
      <c r="C370" s="92">
        <v>0</v>
      </c>
      <c r="D370" s="57">
        <v>0</v>
      </c>
      <c r="E370" s="7"/>
      <c r="F370" s="95"/>
      <c r="G370" s="95"/>
    </row>
    <row r="371" spans="1:7" ht="31.5" x14ac:dyDescent="0.25">
      <c r="A371" s="17"/>
      <c r="B371" s="91" t="s">
        <v>259</v>
      </c>
      <c r="C371" s="92">
        <v>324</v>
      </c>
      <c r="D371" s="57">
        <v>108</v>
      </c>
      <c r="E371" s="7">
        <f t="shared" ref="E371:E407" si="7">D371/C371*100</f>
        <v>33.333333333333329</v>
      </c>
      <c r="F371" s="95"/>
      <c r="G371" s="95"/>
    </row>
    <row r="372" spans="1:7" ht="78.75" hidden="1" x14ac:dyDescent="0.25">
      <c r="A372" s="17"/>
      <c r="B372" s="91" t="s">
        <v>215</v>
      </c>
      <c r="C372" s="92"/>
      <c r="D372" s="57">
        <v>0</v>
      </c>
      <c r="E372" s="7" t="e">
        <f t="shared" si="7"/>
        <v>#DIV/0!</v>
      </c>
      <c r="F372" s="95"/>
      <c r="G372" s="95"/>
    </row>
    <row r="373" spans="1:7" ht="63" x14ac:dyDescent="0.25">
      <c r="A373" s="17"/>
      <c r="B373" s="91" t="s">
        <v>426</v>
      </c>
      <c r="C373" s="92">
        <v>382.8</v>
      </c>
      <c r="D373" s="57"/>
      <c r="E373" s="7">
        <f t="shared" si="7"/>
        <v>0</v>
      </c>
      <c r="F373" s="95"/>
      <c r="G373" s="95"/>
    </row>
    <row r="374" spans="1:7" ht="90" hidden="1" x14ac:dyDescent="0.25">
      <c r="A374" s="17"/>
      <c r="B374" s="41" t="s">
        <v>260</v>
      </c>
      <c r="C374" s="40">
        <v>0</v>
      </c>
      <c r="D374" s="7">
        <v>0</v>
      </c>
      <c r="E374" s="7" t="e">
        <f t="shared" si="7"/>
        <v>#DIV/0!</v>
      </c>
      <c r="F374" s="95"/>
      <c r="G374" s="95"/>
    </row>
    <row r="375" spans="1:7" ht="17.25" customHeight="1" x14ac:dyDescent="0.25">
      <c r="A375" s="17" t="s">
        <v>62</v>
      </c>
      <c r="B375" s="10" t="s">
        <v>63</v>
      </c>
      <c r="C375" s="1">
        <f>C377+C378+C379+C380+C381+C376</f>
        <v>116605.72999999998</v>
      </c>
      <c r="D375" s="1">
        <f>D377+D378+D379+D380+D381+D376</f>
        <v>34339.481240000001</v>
      </c>
      <c r="E375" s="7">
        <f t="shared" si="7"/>
        <v>29.449222812635373</v>
      </c>
      <c r="F375" s="95"/>
      <c r="G375" s="95"/>
    </row>
    <row r="376" spans="1:7" ht="45.75" customHeight="1" x14ac:dyDescent="0.25">
      <c r="A376" s="17"/>
      <c r="B376" s="46" t="s">
        <v>366</v>
      </c>
      <c r="C376" s="7">
        <f>9.94+0.1+0.19</f>
        <v>10.229999999999999</v>
      </c>
      <c r="D376" s="7">
        <f>0.8+0.8+0.8</f>
        <v>2.4000000000000004</v>
      </c>
      <c r="E376" s="7">
        <f t="shared" si="7"/>
        <v>23.460410557184758</v>
      </c>
      <c r="F376" s="95"/>
      <c r="G376" s="95"/>
    </row>
    <row r="377" spans="1:7" x14ac:dyDescent="0.25">
      <c r="A377" s="17"/>
      <c r="B377" s="41" t="s">
        <v>102</v>
      </c>
      <c r="C377" s="40">
        <v>17029.8</v>
      </c>
      <c r="D377" s="7">
        <v>5173.7730000000001</v>
      </c>
      <c r="E377" s="7">
        <f t="shared" si="7"/>
        <v>30.380703237853645</v>
      </c>
      <c r="F377" s="95"/>
      <c r="G377" s="95"/>
    </row>
    <row r="378" spans="1:7" x14ac:dyDescent="0.25">
      <c r="A378" s="20"/>
      <c r="B378" s="41" t="s">
        <v>103</v>
      </c>
      <c r="C378" s="40">
        <v>22772.400000000001</v>
      </c>
      <c r="D378" s="7">
        <v>6624.6009999999997</v>
      </c>
      <c r="E378" s="7">
        <f t="shared" si="7"/>
        <v>29.09048233826913</v>
      </c>
      <c r="F378" s="95"/>
      <c r="G378" s="95"/>
    </row>
    <row r="379" spans="1:7" x14ac:dyDescent="0.25">
      <c r="A379" s="20"/>
      <c r="B379" s="41" t="s">
        <v>104</v>
      </c>
      <c r="C379" s="40">
        <v>30119.1</v>
      </c>
      <c r="D379" s="7">
        <v>9271.8926900000006</v>
      </c>
      <c r="E379" s="7">
        <f t="shared" si="7"/>
        <v>30.784096105129304</v>
      </c>
      <c r="F379" s="95"/>
      <c r="G379" s="95"/>
    </row>
    <row r="380" spans="1:7" hidden="1" x14ac:dyDescent="0.25">
      <c r="A380" s="20"/>
      <c r="B380" s="41" t="s">
        <v>243</v>
      </c>
      <c r="C380" s="40"/>
      <c r="D380" s="7"/>
      <c r="E380" s="7" t="e">
        <f t="shared" si="7"/>
        <v>#DIV/0!</v>
      </c>
      <c r="F380" s="95"/>
      <c r="G380" s="95"/>
    </row>
    <row r="381" spans="1:7" ht="48" customHeight="1" x14ac:dyDescent="0.25">
      <c r="A381" s="20"/>
      <c r="B381" s="42" t="s">
        <v>218</v>
      </c>
      <c r="C381" s="40">
        <v>46674.2</v>
      </c>
      <c r="D381" s="7">
        <v>13266.814549999999</v>
      </c>
      <c r="E381" s="7">
        <f t="shared" si="7"/>
        <v>28.424299827313593</v>
      </c>
      <c r="F381" s="95"/>
      <c r="G381" s="95"/>
    </row>
    <row r="382" spans="1:7" ht="17.25" hidden="1" customHeight="1" x14ac:dyDescent="0.25">
      <c r="A382" s="17" t="s">
        <v>64</v>
      </c>
      <c r="B382" s="10" t="s">
        <v>65</v>
      </c>
      <c r="C382" s="1">
        <f>C383+C384+C386+C385</f>
        <v>0</v>
      </c>
      <c r="D382" s="1">
        <f>D383+D384+D386+D385</f>
        <v>0</v>
      </c>
      <c r="E382" s="7" t="e">
        <f t="shared" si="7"/>
        <v>#DIV/0!</v>
      </c>
      <c r="F382" s="95"/>
      <c r="G382" s="95"/>
    </row>
    <row r="383" spans="1:7" ht="105" hidden="1" customHeight="1" x14ac:dyDescent="0.25">
      <c r="A383" s="17"/>
      <c r="B383" s="11" t="s">
        <v>146</v>
      </c>
      <c r="C383" s="7">
        <v>0</v>
      </c>
      <c r="D383" s="7">
        <v>0</v>
      </c>
      <c r="E383" s="7" t="e">
        <f t="shared" si="7"/>
        <v>#DIV/0!</v>
      </c>
      <c r="F383" s="95"/>
      <c r="G383" s="95"/>
    </row>
    <row r="384" spans="1:7" ht="135" hidden="1" x14ac:dyDescent="0.25">
      <c r="A384" s="17"/>
      <c r="B384" s="2" t="s">
        <v>261</v>
      </c>
      <c r="C384" s="7">
        <v>0</v>
      </c>
      <c r="D384" s="7">
        <v>0</v>
      </c>
      <c r="E384" s="7" t="e">
        <f t="shared" si="7"/>
        <v>#DIV/0!</v>
      </c>
      <c r="F384" s="95"/>
      <c r="G384" s="95"/>
    </row>
    <row r="385" spans="1:7" ht="45" hidden="1" x14ac:dyDescent="0.25">
      <c r="A385" s="17"/>
      <c r="B385" s="11" t="s">
        <v>262</v>
      </c>
      <c r="C385" s="7">
        <v>0</v>
      </c>
      <c r="D385" s="7">
        <v>0</v>
      </c>
      <c r="E385" s="7" t="e">
        <f t="shared" si="7"/>
        <v>#DIV/0!</v>
      </c>
      <c r="F385" s="95"/>
      <c r="G385" s="95"/>
    </row>
    <row r="386" spans="1:7" ht="30" hidden="1" customHeight="1" x14ac:dyDescent="0.25">
      <c r="A386" s="17"/>
      <c r="B386" s="41" t="s">
        <v>263</v>
      </c>
      <c r="C386" s="40">
        <v>0</v>
      </c>
      <c r="D386" s="7">
        <v>0</v>
      </c>
      <c r="E386" s="7" t="e">
        <f t="shared" si="7"/>
        <v>#DIV/0!</v>
      </c>
      <c r="F386" s="95"/>
      <c r="G386" s="95"/>
    </row>
    <row r="387" spans="1:7" ht="14.25" customHeight="1" x14ac:dyDescent="0.25">
      <c r="A387" s="17" t="s">
        <v>66</v>
      </c>
      <c r="B387" s="10" t="s">
        <v>67</v>
      </c>
      <c r="C387" s="1">
        <f>C388+C389+C390+C391+C392+C394+C393</f>
        <v>11223.1</v>
      </c>
      <c r="D387" s="1">
        <f>D388+D389+D390+D391+D392+D394+D393</f>
        <v>326.10000000000002</v>
      </c>
      <c r="E387" s="7">
        <f t="shared" si="7"/>
        <v>2.9056143133358874</v>
      </c>
      <c r="F387" s="95"/>
      <c r="G387" s="95"/>
    </row>
    <row r="388" spans="1:7" ht="45" customHeight="1" x14ac:dyDescent="0.25">
      <c r="A388" s="17"/>
      <c r="B388" s="11" t="s">
        <v>420</v>
      </c>
      <c r="C388" s="7">
        <v>2000</v>
      </c>
      <c r="D388" s="7">
        <v>0</v>
      </c>
      <c r="E388" s="7">
        <f t="shared" si="7"/>
        <v>0</v>
      </c>
      <c r="F388" s="95"/>
      <c r="G388" s="95"/>
    </row>
    <row r="389" spans="1:7" ht="165" x14ac:dyDescent="0.25">
      <c r="A389" s="17"/>
      <c r="B389" s="11" t="s">
        <v>315</v>
      </c>
      <c r="C389" s="7">
        <v>8019</v>
      </c>
      <c r="D389" s="7">
        <v>0</v>
      </c>
      <c r="E389" s="7">
        <f t="shared" si="7"/>
        <v>0</v>
      </c>
      <c r="F389" s="95"/>
      <c r="G389" s="95"/>
    </row>
    <row r="390" spans="1:7" ht="120" hidden="1" customHeight="1" x14ac:dyDescent="0.25">
      <c r="A390" s="17"/>
      <c r="B390" s="11" t="s">
        <v>292</v>
      </c>
      <c r="C390" s="7">
        <v>0</v>
      </c>
      <c r="D390" s="7">
        <v>0</v>
      </c>
      <c r="E390" s="7" t="e">
        <f t="shared" si="7"/>
        <v>#DIV/0!</v>
      </c>
      <c r="F390" s="95"/>
      <c r="G390" s="95"/>
    </row>
    <row r="391" spans="1:7" ht="150" hidden="1" x14ac:dyDescent="0.25">
      <c r="A391" s="17"/>
      <c r="B391" s="11" t="s">
        <v>265</v>
      </c>
      <c r="C391" s="7">
        <v>0</v>
      </c>
      <c r="D391" s="7">
        <v>0</v>
      </c>
      <c r="E391" s="7" t="e">
        <f t="shared" si="7"/>
        <v>#DIV/0!</v>
      </c>
      <c r="F391" s="95"/>
      <c r="G391" s="95"/>
    </row>
    <row r="392" spans="1:7" ht="120" hidden="1" x14ac:dyDescent="0.25">
      <c r="A392" s="17"/>
      <c r="B392" s="11" t="s">
        <v>266</v>
      </c>
      <c r="C392" s="7">
        <v>0</v>
      </c>
      <c r="D392" s="7">
        <v>0</v>
      </c>
      <c r="E392" s="7" t="e">
        <f t="shared" si="7"/>
        <v>#DIV/0!</v>
      </c>
      <c r="F392" s="95"/>
      <c r="G392" s="95"/>
    </row>
    <row r="393" spans="1:7" ht="60" x14ac:dyDescent="0.25">
      <c r="A393" s="17"/>
      <c r="B393" s="11" t="s">
        <v>326</v>
      </c>
      <c r="C393" s="7">
        <v>1204.0999999999999</v>
      </c>
      <c r="D393" s="7">
        <v>326.10000000000002</v>
      </c>
      <c r="E393" s="7">
        <f t="shared" si="7"/>
        <v>27.082468233535423</v>
      </c>
      <c r="F393" s="95"/>
      <c r="G393" s="95"/>
    </row>
    <row r="394" spans="1:7" ht="60" hidden="1" x14ac:dyDescent="0.25">
      <c r="A394" s="17"/>
      <c r="B394" s="11" t="s">
        <v>272</v>
      </c>
      <c r="C394" s="7"/>
      <c r="D394" s="7"/>
      <c r="E394" s="7" t="e">
        <f t="shared" si="7"/>
        <v>#DIV/0!</v>
      </c>
      <c r="F394" s="95"/>
      <c r="G394" s="95"/>
    </row>
    <row r="395" spans="1:7" ht="16.5" customHeight="1" x14ac:dyDescent="0.25">
      <c r="A395" s="17" t="s">
        <v>68</v>
      </c>
      <c r="B395" s="10" t="s">
        <v>69</v>
      </c>
      <c r="C395" s="1">
        <v>878</v>
      </c>
      <c r="D395" s="1">
        <f>D396</f>
        <v>0</v>
      </c>
      <c r="E395" s="7">
        <f t="shared" si="7"/>
        <v>0</v>
      </c>
      <c r="F395" s="95"/>
      <c r="G395" s="95"/>
    </row>
    <row r="396" spans="1:7" ht="15" hidden="1" customHeight="1" x14ac:dyDescent="0.25">
      <c r="A396" s="20" t="s">
        <v>70</v>
      </c>
      <c r="B396" s="11" t="s">
        <v>267</v>
      </c>
      <c r="C396" s="7"/>
      <c r="D396" s="7">
        <v>0</v>
      </c>
      <c r="E396" s="7" t="e">
        <f t="shared" si="7"/>
        <v>#DIV/0!</v>
      </c>
      <c r="F396" s="95"/>
      <c r="G396" s="95"/>
    </row>
    <row r="397" spans="1:7" ht="17.25" customHeight="1" x14ac:dyDescent="0.25">
      <c r="A397" s="17" t="s">
        <v>71</v>
      </c>
      <c r="B397" s="10" t="s">
        <v>72</v>
      </c>
      <c r="C397" s="1">
        <f>C398+C401</f>
        <v>193622.99400000001</v>
      </c>
      <c r="D397" s="1">
        <f>D398+D401</f>
        <v>63106.837500000001</v>
      </c>
      <c r="E397" s="7">
        <f t="shared" si="7"/>
        <v>32.592635924222925</v>
      </c>
      <c r="F397" s="95"/>
      <c r="G397" s="95"/>
    </row>
    <row r="398" spans="1:7" ht="29.25" customHeight="1" x14ac:dyDescent="0.25">
      <c r="A398" s="20" t="s">
        <v>73</v>
      </c>
      <c r="B398" s="10" t="s">
        <v>268</v>
      </c>
      <c r="C398" s="1">
        <f>C399+C400</f>
        <v>115512</v>
      </c>
      <c r="D398" s="1">
        <f>D399+D400</f>
        <v>38504.400000000001</v>
      </c>
      <c r="E398" s="1">
        <f t="shared" si="7"/>
        <v>33.333679617702053</v>
      </c>
      <c r="F398" s="95"/>
      <c r="G398" s="95"/>
    </row>
    <row r="399" spans="1:7" ht="29.25" customHeight="1" x14ac:dyDescent="0.25">
      <c r="A399" s="20"/>
      <c r="B399" s="11" t="s">
        <v>427</v>
      </c>
      <c r="C399" s="7">
        <v>80752.100000000006</v>
      </c>
      <c r="D399" s="7">
        <v>26917.200000000001</v>
      </c>
      <c r="E399" s="7">
        <f t="shared" si="7"/>
        <v>33.333126940352017</v>
      </c>
      <c r="F399" s="95"/>
      <c r="G399" s="95"/>
    </row>
    <row r="400" spans="1:7" ht="75" x14ac:dyDescent="0.25">
      <c r="A400" s="20"/>
      <c r="B400" s="11" t="s">
        <v>313</v>
      </c>
      <c r="C400" s="7">
        <v>34759.9</v>
      </c>
      <c r="D400" s="7">
        <v>11587.2</v>
      </c>
      <c r="E400" s="7">
        <f t="shared" si="7"/>
        <v>33.334963564337066</v>
      </c>
      <c r="F400" s="95"/>
      <c r="G400" s="95"/>
    </row>
    <row r="401" spans="1:7" ht="28.5" customHeight="1" x14ac:dyDescent="0.25">
      <c r="A401" s="20" t="s">
        <v>149</v>
      </c>
      <c r="B401" s="10" t="s">
        <v>163</v>
      </c>
      <c r="C401" s="1">
        <f>C402+C403+C404+C406+C407+C405</f>
        <v>78110.994000000006</v>
      </c>
      <c r="D401" s="1">
        <f>D402+D403+D404+D406+D407+D405</f>
        <v>24602.4375</v>
      </c>
      <c r="E401" s="1">
        <f t="shared" si="7"/>
        <v>31.49676663953348</v>
      </c>
      <c r="F401" s="95"/>
      <c r="G401" s="95"/>
    </row>
    <row r="402" spans="1:7" ht="102.75" hidden="1" customHeight="1" x14ac:dyDescent="0.25">
      <c r="A402" s="20"/>
      <c r="B402" s="11" t="s">
        <v>315</v>
      </c>
      <c r="C402" s="7"/>
      <c r="D402" s="7"/>
      <c r="E402" s="7" t="e">
        <f t="shared" si="7"/>
        <v>#DIV/0!</v>
      </c>
      <c r="F402" s="95"/>
      <c r="G402" s="95"/>
    </row>
    <row r="403" spans="1:7" ht="75" x14ac:dyDescent="0.25">
      <c r="A403" s="20"/>
      <c r="B403" s="11" t="s">
        <v>215</v>
      </c>
      <c r="C403" s="7">
        <v>64786.8</v>
      </c>
      <c r="D403" s="7">
        <v>21810.799999999999</v>
      </c>
      <c r="E403" s="7">
        <f t="shared" si="7"/>
        <v>33.665499762297259</v>
      </c>
      <c r="F403" s="95"/>
      <c r="G403" s="95"/>
    </row>
    <row r="404" spans="1:7" ht="47.25" customHeight="1" x14ac:dyDescent="0.25">
      <c r="A404" s="20"/>
      <c r="B404" s="11" t="s">
        <v>327</v>
      </c>
      <c r="C404" s="7">
        <v>13324.194</v>
      </c>
      <c r="D404" s="7">
        <v>2791.6374999999998</v>
      </c>
      <c r="E404" s="7">
        <f t="shared" si="7"/>
        <v>20.951642553388218</v>
      </c>
      <c r="F404" s="95"/>
      <c r="G404" s="95"/>
    </row>
    <row r="405" spans="1:7" ht="64.5" hidden="1" customHeight="1" x14ac:dyDescent="0.25">
      <c r="A405" s="20"/>
      <c r="B405" s="11" t="s">
        <v>314</v>
      </c>
      <c r="C405" s="7"/>
      <c r="D405" s="7"/>
      <c r="E405" s="7" t="e">
        <f t="shared" si="7"/>
        <v>#DIV/0!</v>
      </c>
      <c r="F405" s="95"/>
      <c r="G405" s="95"/>
    </row>
    <row r="406" spans="1:7" ht="90" hidden="1" customHeight="1" x14ac:dyDescent="0.25">
      <c r="A406" s="20"/>
      <c r="B406" s="11" t="s">
        <v>279</v>
      </c>
      <c r="C406" s="7">
        <v>0</v>
      </c>
      <c r="D406" s="7">
        <v>0</v>
      </c>
      <c r="E406" s="7" t="e">
        <f t="shared" si="7"/>
        <v>#DIV/0!</v>
      </c>
      <c r="F406" s="95"/>
      <c r="G406" s="95"/>
    </row>
    <row r="407" spans="1:7" ht="30" hidden="1" customHeight="1" x14ac:dyDescent="0.25">
      <c r="A407" s="20"/>
      <c r="B407" s="11" t="s">
        <v>289</v>
      </c>
      <c r="C407" s="7">
        <v>0</v>
      </c>
      <c r="D407" s="7">
        <v>0</v>
      </c>
      <c r="E407" s="7" t="e">
        <f t="shared" si="7"/>
        <v>#DIV/0!</v>
      </c>
      <c r="F407" s="95"/>
      <c r="G407" s="95"/>
    </row>
    <row r="408" spans="1:7" ht="18" customHeight="1" x14ac:dyDescent="0.25">
      <c r="A408" s="19"/>
      <c r="B408" s="13" t="s">
        <v>74</v>
      </c>
      <c r="C408" s="67">
        <f>C133-C134</f>
        <v>-49948.434789999854</v>
      </c>
      <c r="D408" s="67">
        <f>D133-D134</f>
        <v>35294.113869999885</v>
      </c>
      <c r="E408" s="68"/>
      <c r="F408" s="95"/>
      <c r="G408" s="95"/>
    </row>
    <row r="409" spans="1:7" x14ac:dyDescent="0.25">
      <c r="B409" s="95"/>
      <c r="C409" s="80"/>
      <c r="D409" s="81"/>
      <c r="E409" s="81"/>
      <c r="F409" s="95"/>
      <c r="G409" s="95"/>
    </row>
    <row r="410" spans="1:7" x14ac:dyDescent="0.25">
      <c r="B410" s="95"/>
      <c r="C410" s="96"/>
      <c r="D410" s="101"/>
      <c r="E410" s="84"/>
      <c r="F410" s="95"/>
      <c r="G410" s="95"/>
    </row>
    <row r="411" spans="1:7" x14ac:dyDescent="0.25">
      <c r="B411" s="95"/>
      <c r="C411" s="96">
        <f>C106+C54+C24+C23</f>
        <v>657767</v>
      </c>
      <c r="D411" s="96">
        <f>D106+D54+D24+D23</f>
        <v>218821.7</v>
      </c>
      <c r="E411" s="84"/>
      <c r="F411" s="95"/>
      <c r="G411" s="95"/>
    </row>
    <row r="412" spans="1:7" x14ac:dyDescent="0.25">
      <c r="B412" s="95"/>
      <c r="C412" s="80"/>
      <c r="D412" s="81"/>
      <c r="E412" s="84"/>
      <c r="F412" s="95"/>
      <c r="G412" s="95"/>
    </row>
    <row r="413" spans="1:7" x14ac:dyDescent="0.25">
      <c r="B413" s="95"/>
      <c r="C413" s="80"/>
      <c r="D413" s="81"/>
      <c r="E413" s="81"/>
      <c r="F413" s="95"/>
      <c r="G413" s="95"/>
    </row>
    <row r="414" spans="1:7" x14ac:dyDescent="0.25">
      <c r="B414" s="95"/>
      <c r="C414" s="80"/>
      <c r="D414" s="81"/>
      <c r="E414" s="81"/>
      <c r="F414" s="95"/>
      <c r="G414" s="95"/>
    </row>
    <row r="415" spans="1:7" x14ac:dyDescent="0.25">
      <c r="B415" s="95"/>
      <c r="C415" s="96"/>
      <c r="D415" s="81"/>
      <c r="E415" s="81"/>
      <c r="F415" s="95"/>
      <c r="G415" s="95"/>
    </row>
    <row r="416" spans="1:7" x14ac:dyDescent="0.25">
      <c r="C416" s="80"/>
      <c r="D416" s="81"/>
    </row>
    <row r="417" spans="3:4" x14ac:dyDescent="0.25">
      <c r="C417" s="80"/>
      <c r="D417" s="81"/>
    </row>
    <row r="418" spans="3:4" x14ac:dyDescent="0.25">
      <c r="C418" s="80"/>
      <c r="D418" s="81"/>
    </row>
    <row r="419" spans="3:4" x14ac:dyDescent="0.25">
      <c r="C419" s="80"/>
      <c r="D419" s="81"/>
    </row>
    <row r="420" spans="3:4" x14ac:dyDescent="0.25">
      <c r="C420" s="80"/>
      <c r="D420" s="81"/>
    </row>
    <row r="421" spans="3:4" x14ac:dyDescent="0.25">
      <c r="C421" s="80"/>
      <c r="D421" s="81"/>
    </row>
    <row r="422" spans="3:4" x14ac:dyDescent="0.25">
      <c r="C422" s="80"/>
      <c r="D422" s="81"/>
    </row>
  </sheetData>
  <autoFilter ref="A1:E408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01.12.2020 </vt:lpstr>
      <vt:lpstr>01.01.2021  </vt:lpstr>
      <vt:lpstr>01.02.2021</vt:lpstr>
      <vt:lpstr>01.05.2021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Пользователь Windows</cp:lastModifiedBy>
  <cp:lastPrinted>2021-05-12T00:29:05Z</cp:lastPrinted>
  <dcterms:created xsi:type="dcterms:W3CDTF">2013-12-03T03:59:58Z</dcterms:created>
  <dcterms:modified xsi:type="dcterms:W3CDTF">2021-05-31T06:34:44Z</dcterms:modified>
</cp:coreProperties>
</file>