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13" i="2" l="1"/>
  <c r="F76" i="2" l="1"/>
  <c r="F115" i="2" s="1"/>
  <c r="F14" i="2" s="1"/>
  <c r="F77" i="2"/>
  <c r="F116" i="2" s="1"/>
  <c r="F16" i="2" s="1"/>
  <c r="F81" i="2" l="1"/>
  <c r="E69" i="2"/>
  <c r="E58" i="2"/>
  <c r="E47" i="2" l="1"/>
  <c r="F73" i="2" l="1"/>
  <c r="F113" i="2" s="1"/>
  <c r="G107" i="2"/>
  <c r="H107" i="2" s="1"/>
  <c r="E75" i="2"/>
  <c r="H71" i="2"/>
  <c r="H69" i="2"/>
  <c r="H67" i="2"/>
  <c r="H65" i="2"/>
  <c r="H66" i="2"/>
  <c r="F65" i="2"/>
  <c r="G65" i="2"/>
  <c r="E65" i="2"/>
  <c r="H47" i="2"/>
  <c r="H45" i="2"/>
  <c r="H58" i="2"/>
  <c r="H54" i="2" s="1"/>
  <c r="F54" i="2"/>
  <c r="G54" i="2"/>
  <c r="E54" i="2"/>
  <c r="F43" i="2"/>
  <c r="G43" i="2"/>
  <c r="E43" i="2"/>
  <c r="E82" i="2"/>
  <c r="E116" i="2" s="1"/>
  <c r="E77" i="2"/>
  <c r="E33" i="2"/>
  <c r="H26" i="2"/>
  <c r="H27" i="2"/>
  <c r="H29" i="2"/>
  <c r="E36" i="2"/>
  <c r="H36" i="2" s="1"/>
  <c r="E25" i="2"/>
  <c r="H25" i="2" s="1"/>
  <c r="E76" i="2"/>
  <c r="H76" i="2" s="1"/>
  <c r="G80" i="2"/>
  <c r="G81" i="2"/>
  <c r="F82" i="2"/>
  <c r="F79" i="2" s="1"/>
  <c r="G82" i="2"/>
  <c r="H43" i="2" l="1"/>
  <c r="H82" i="2"/>
  <c r="E73" i="2"/>
  <c r="H73" i="2" s="1"/>
  <c r="E37" i="2"/>
  <c r="H37" i="2" s="1"/>
  <c r="H77" i="2"/>
  <c r="E81" i="2"/>
  <c r="E80" i="2"/>
  <c r="H75" i="2"/>
  <c r="E117" i="2"/>
  <c r="F117" i="2"/>
  <c r="G116" i="2"/>
  <c r="F16" i="3" s="1"/>
  <c r="F11" i="4" s="1"/>
  <c r="E16" i="3"/>
  <c r="E11" i="4" s="1"/>
  <c r="G115" i="2"/>
  <c r="F15" i="3" s="1"/>
  <c r="F10" i="4" s="1"/>
  <c r="G114" i="2"/>
  <c r="G13" i="2" s="1"/>
  <c r="D114" i="2"/>
  <c r="D115" i="2"/>
  <c r="D116" i="2"/>
  <c r="D117" i="2"/>
  <c r="D113" i="2"/>
  <c r="H110" i="2"/>
  <c r="H115" i="2" s="1"/>
  <c r="H111" i="2"/>
  <c r="F114" i="2"/>
  <c r="F13" i="2" s="1"/>
  <c r="E16" i="2"/>
  <c r="H116" i="2" l="1"/>
  <c r="F12" i="2"/>
  <c r="E13" i="3" s="1"/>
  <c r="H80" i="2"/>
  <c r="H114" i="2"/>
  <c r="E115" i="2"/>
  <c r="E14" i="2" s="1"/>
  <c r="H81" i="2"/>
  <c r="E79" i="2"/>
  <c r="E114" i="2"/>
  <c r="D13" i="3"/>
  <c r="H35" i="2"/>
  <c r="H33" i="2"/>
  <c r="F13" i="4"/>
  <c r="D16" i="3"/>
  <c r="H16" i="2"/>
  <c r="D15" i="3"/>
  <c r="F13" i="3"/>
  <c r="E12" i="2" l="1"/>
  <c r="H12" i="2" s="1"/>
  <c r="H14" i="2"/>
  <c r="D14" i="3"/>
  <c r="D9" i="4" s="1"/>
  <c r="E15" i="3"/>
  <c r="E10" i="4" s="1"/>
  <c r="E13" i="4" s="1"/>
  <c r="E113" i="2"/>
  <c r="H79" i="2"/>
  <c r="H113" i="2" s="1"/>
  <c r="D11" i="4"/>
  <c r="B16" i="3"/>
  <c r="H13" i="2"/>
  <c r="D10" i="4"/>
  <c r="D13" i="4" s="1"/>
  <c r="B14" i="3"/>
  <c r="B15" i="3" l="1"/>
  <c r="B13" i="3"/>
</calcChain>
</file>

<file path=xl/sharedStrings.xml><?xml version="1.0" encoding="utf-8"?>
<sst xmlns="http://schemas.openxmlformats.org/spreadsheetml/2006/main" count="319" uniqueCount="122">
  <si>
    <t>к муниципальной программе</t>
  </si>
  <si>
    <t>«Развитие газификации Тогучинского</t>
  </si>
  <si>
    <t xml:space="preserve"> района Новосибирской области</t>
  </si>
  <si>
    <t>на  2017-2020 годы»</t>
  </si>
  <si>
    <t>Таблица 1</t>
  </si>
  <si>
    <t>Муниципальной программы</t>
  </si>
  <si>
    <t xml:space="preserve">Цель/задачи, требующие решения для достижения цели </t>
  </si>
  <si>
    <t xml:space="preserve">Наименование целевого индикатора  </t>
  </si>
  <si>
    <t xml:space="preserve">Ед. измерения </t>
  </si>
  <si>
    <t xml:space="preserve">Значение целевого индикатора  </t>
  </si>
  <si>
    <t xml:space="preserve">Примечание  </t>
  </si>
  <si>
    <t xml:space="preserve">в том числе по годам  </t>
  </si>
  <si>
    <t>&lt;1&gt;</t>
  </si>
  <si>
    <t xml:space="preserve">2017 год </t>
  </si>
  <si>
    <t xml:space="preserve">2018 год </t>
  </si>
  <si>
    <t xml:space="preserve">2019 год </t>
  </si>
  <si>
    <t xml:space="preserve"> Шт.</t>
  </si>
  <si>
    <t xml:space="preserve"> Км.</t>
  </si>
  <si>
    <t>Шт.</t>
  </si>
  <si>
    <t xml:space="preserve">&lt;1&gt; - приводится значение целевого индикатора до начала реализации программы. </t>
  </si>
  <si>
    <t>Таблица 2</t>
  </si>
  <si>
    <t xml:space="preserve">МЕРОПРИЯТИЯ И РЕСУРСНОЕ ОБЕСПЕЧЕНИЕ </t>
  </si>
  <si>
    <t xml:space="preserve">   (тыс.руб)</t>
  </si>
  <si>
    <t xml:space="preserve">Наименование программы, подпрограммы, мероприятия </t>
  </si>
  <si>
    <t xml:space="preserve">Наименование показателя  </t>
  </si>
  <si>
    <t xml:space="preserve">   Значение показателя    </t>
  </si>
  <si>
    <t xml:space="preserve">   в том числе по годам   </t>
  </si>
  <si>
    <t xml:space="preserve">        реализации        </t>
  </si>
  <si>
    <t>Ответственный</t>
  </si>
  <si>
    <t xml:space="preserve"> исполнитель </t>
  </si>
  <si>
    <t>Ожидаемый</t>
  </si>
  <si>
    <t>результат</t>
  </si>
  <si>
    <t>год</t>
  </si>
  <si>
    <t>2018 год</t>
  </si>
  <si>
    <t>2019 год</t>
  </si>
  <si>
    <t>2020 год</t>
  </si>
  <si>
    <t>Итого</t>
  </si>
  <si>
    <t>Всего сумма затрат, в том числе:</t>
  </si>
  <si>
    <t>-</t>
  </si>
  <si>
    <t>федеральный бюджет &lt;*&gt;</t>
  </si>
  <si>
    <t xml:space="preserve">областной    </t>
  </si>
  <si>
    <t xml:space="preserve">бюджет       </t>
  </si>
  <si>
    <t xml:space="preserve">местные      </t>
  </si>
  <si>
    <t>бюджеты &lt;*&gt;</t>
  </si>
  <si>
    <t>внебюджетные</t>
  </si>
  <si>
    <t>источники &lt;*&gt;</t>
  </si>
  <si>
    <t xml:space="preserve">Строительно-монтажные работы по газоснабжению р.п. Горный Тогучинского района Новосибирской области </t>
  </si>
  <si>
    <t>Количество , км</t>
  </si>
  <si>
    <t xml:space="preserve">Стоимость    </t>
  </si>
  <si>
    <t xml:space="preserve">единицы      </t>
  </si>
  <si>
    <t xml:space="preserve">Сумма затрат, в том числе: </t>
  </si>
  <si>
    <t>Строительно-монтажные работы по газоснабжению Буготакского сельсовета Тогучинского района Новосибирской области</t>
  </si>
  <si>
    <t xml:space="preserve">Количество   </t>
  </si>
  <si>
    <t>областной</t>
  </si>
  <si>
    <t xml:space="preserve">Итого затрат на решение   </t>
  </si>
  <si>
    <t xml:space="preserve">задачи 1, в том числе: </t>
  </si>
  <si>
    <t xml:space="preserve">      x      </t>
  </si>
  <si>
    <t xml:space="preserve">областной бюджет          </t>
  </si>
  <si>
    <t>местные бюджеты &lt;*&gt;</t>
  </si>
  <si>
    <t>внебюджетные источники &lt;*&gt;</t>
  </si>
  <si>
    <t>Работы по строительству (реконструкции) котельных р.п. Горный Тогучинского района Новосибирской области</t>
  </si>
  <si>
    <t>Перевод жилых домов (квартир) на использование природного газа для отопления и пищеприготоволения</t>
  </si>
  <si>
    <t>Итого затрат на достижение цели 1, в том числе:</t>
  </si>
  <si>
    <t>--------------------------------</t>
  </si>
  <si>
    <t>&lt;*&gt; Указываются прогнозные значения.</t>
  </si>
  <si>
    <t>2017 год</t>
  </si>
  <si>
    <t>Муниципальная программа "Развитие газификации Тогучинского района Новосибирской области на 2017-2020 годы"</t>
  </si>
  <si>
    <t>Администрация Тогучинского района Новосибирской области</t>
  </si>
  <si>
    <t>Таблица 3</t>
  </si>
  <si>
    <t>СВОДНЫЕ ФИНАНСОВЫЕ ЗАТРАТЫ</t>
  </si>
  <si>
    <t xml:space="preserve">Муниципальной программы </t>
  </si>
  <si>
    <t>(тыс. рублей)</t>
  </si>
  <si>
    <t xml:space="preserve">Наименование  </t>
  </si>
  <si>
    <t xml:space="preserve">      Финансовые затраты      </t>
  </si>
  <si>
    <t>Приме</t>
  </si>
  <si>
    <t>чание</t>
  </si>
  <si>
    <t>всего</t>
  </si>
  <si>
    <t xml:space="preserve">  в том числе по годам  </t>
  </si>
  <si>
    <t xml:space="preserve">  реализации программы  </t>
  </si>
  <si>
    <t xml:space="preserve">Итого затрат на реализацию Муниципальной программы, в том числе из:  </t>
  </si>
  <si>
    <t>федерального бюджета &lt;*&gt;</t>
  </si>
  <si>
    <t xml:space="preserve">областного бюджета             </t>
  </si>
  <si>
    <t>местных бюджетов, из них:&lt;*&gt;</t>
  </si>
  <si>
    <t>внебюджетных источников &lt;*&gt;</t>
  </si>
  <si>
    <t>---------------------------</t>
  </si>
  <si>
    <t>Таблица 4</t>
  </si>
  <si>
    <t>ИСТОЧНИКИ ФИНАНСИРОВАНИЯ</t>
  </si>
  <si>
    <t>N</t>
  </si>
  <si>
    <t>п/п</t>
  </si>
  <si>
    <t>Наименование расходного обязательства</t>
  </si>
  <si>
    <t>Период реализации программы</t>
  </si>
  <si>
    <t>Реализация мероприятий в рамках муниципальной программы «Развитие газификации Тогучинского района Новосибирской областина 2017-2020 годы», за счёт федерального бюджета</t>
  </si>
  <si>
    <t>Реализация мероприятий в рамках муниципальной программы «Развитие газификации Тогучинского района Новосибирской областина 2017-2020 годы», за счёт бюджета  Новосибирской области</t>
  </si>
  <si>
    <t>Реализация мероприятий в рамках муниципальной программы «Развитие газификации Тогучинского района Новосибирской областина 2017-2020 годы», за счёт бюджета  Тогучинского района Новосибирской области</t>
  </si>
  <si>
    <t>Реализация мероприятий в рамках муниципальной программы «Развитие газификации Тогучинского района Новосибирской областина 2017-2020 годы», за счёт средств внебюждетных источников</t>
  </si>
  <si>
    <t xml:space="preserve">Итого               </t>
  </si>
  <si>
    <t>Разработка проектно-сметной документации</t>
  </si>
  <si>
    <t>Строительно-монтажные работы по газоснабжению Репьевского сельсовета Тогучинского района Новосибирской области</t>
  </si>
  <si>
    <t xml:space="preserve">2020 год </t>
  </si>
  <si>
    <t xml:space="preserve"> </t>
  </si>
  <si>
    <t>ЦЕЛЬ И ЗАДАЧИ</t>
  </si>
  <si>
    <t>Задача: Повышение количества  потребителей газа</t>
  </si>
  <si>
    <t xml:space="preserve">Задача: Строительство газораспределительной сети </t>
  </si>
  <si>
    <t xml:space="preserve">Задача: Разработка Проектно сметной документации </t>
  </si>
  <si>
    <t>Цель: Газификация Тогучинского района Новосибирской области</t>
  </si>
  <si>
    <t xml:space="preserve">протяженность  газопроводов, построенных за период реализации Муниципальной  программы </t>
  </si>
  <si>
    <t xml:space="preserve"> Шт. </t>
  </si>
  <si>
    <t>1. Газификация Тогучинского района Новосибирской области</t>
  </si>
  <si>
    <t>1.1. Разработка проектно-сметной документации для газификации</t>
  </si>
  <si>
    <t xml:space="preserve">Разработать проектно-сметную документацию для газификации Тогучинского района Новосибирской области, в количестве 1 штука. </t>
  </si>
  <si>
    <t>1.2 Строительство газораспредедительной сети</t>
  </si>
  <si>
    <t>Построить газораспределительных сетей, протяженностью  63,7 км;</t>
  </si>
  <si>
    <t xml:space="preserve">задачи 1.2, в том числе: </t>
  </si>
  <si>
    <t xml:space="preserve">Итого затрат на достижение цели 1, в том числе: </t>
  </si>
  <si>
    <t>1.3. Повышение количества  потребителей газа</t>
  </si>
  <si>
    <t>Увеличить количество потребителей  газа на 2 объекта (муниципальные котельные) и перевод 1800 домовладений (квартир) на использование природного  для отопления и пище приготовления.</t>
  </si>
  <si>
    <t xml:space="preserve">задачи 1.3, в том числе: </t>
  </si>
  <si>
    <t xml:space="preserve">количество проктов (Проектно-сметной документации) разработанных за период реализации Муниципальной программы </t>
  </si>
  <si>
    <t xml:space="preserve">2016 год </t>
  </si>
  <si>
    <t>увеличение количества потребителей, за период реализации Муниципальной  программы, в т.ч.  объектов (котельных)</t>
  </si>
  <si>
    <t>увеличение количества потребителей, за период реализации Муниципальной  программы, в т.ч., домовладений (квартир)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</si>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</sst>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 style="medium">
        <color rgb="FF00000A"/>
      </top>
      <bottom/>
      <diagonal/>
    </border>
    <border>
      <left/>
      <right/>
      <top/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Alignment="1">
      <alignment horizontal="left" indent="4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wrapText="1"/>
    </xf>
    <xf numFmtId="0" fontId="3" fillId="0" borderId="17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3" fillId="0" borderId="21" xfId="0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2" fontId="5" fillId="0" borderId="17" xfId="1" applyNumberFormat="1" applyBorder="1" applyAlignment="1" applyProtection="1">
      <alignment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7" xfId="0" applyNumberFormat="1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2" fontId="5" fillId="0" borderId="17" xfId="1" applyNumberFormat="1" applyFill="1" applyBorder="1" applyAlignment="1" applyProtection="1">
      <alignment vertical="top" wrapText="1"/>
    </xf>
    <xf numFmtId="0" fontId="2" fillId="0" borderId="0" xfId="0" applyFont="1" applyAlignment="1">
      <alignment horizontal="justify"/>
    </xf>
    <xf numFmtId="0" fontId="5" fillId="0" borderId="21" xfId="1" applyBorder="1" applyAlignment="1" applyProtection="1">
      <alignment vertical="top" wrapText="1"/>
    </xf>
    <xf numFmtId="0" fontId="6" fillId="0" borderId="0" xfId="0" applyFont="1" applyAlignment="1">
      <alignment horizontal="justify"/>
    </xf>
    <xf numFmtId="0" fontId="3" fillId="0" borderId="0" xfId="0" quotePrefix="1" applyFont="1" applyAlignment="1">
      <alignment horizontal="justify"/>
    </xf>
    <xf numFmtId="2" fontId="3" fillId="0" borderId="15" xfId="0" applyNumberFormat="1" applyFont="1" applyFill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2" fontId="0" fillId="0" borderId="0" xfId="0" applyNumberFormat="1"/>
    <xf numFmtId="0" fontId="3" fillId="0" borderId="17" xfId="0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164" fontId="3" fillId="0" borderId="17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wrapText="1"/>
    </xf>
    <xf numFmtId="0" fontId="0" fillId="0" borderId="14" xfId="0" applyBorder="1" applyAlignment="1">
      <alignment wrapText="1"/>
    </xf>
    <xf numFmtId="0" fontId="0" fillId="0" borderId="22" xfId="0" applyBorder="1" applyAlignment="1"/>
    <xf numFmtId="0" fontId="0" fillId="0" borderId="21" xfId="0" applyBorder="1" applyAlignment="1"/>
    <xf numFmtId="0" fontId="3" fillId="0" borderId="8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 vertical="top" wrapText="1"/>
    </xf>
    <xf numFmtId="165" fontId="3" fillId="0" borderId="17" xfId="0" applyNumberFormat="1" applyFont="1" applyBorder="1" applyAlignment="1">
      <alignment horizontal="center" vertical="top" wrapText="1"/>
    </xf>
    <xf numFmtId="165" fontId="3" fillId="0" borderId="17" xfId="0" applyNumberFormat="1" applyFont="1" applyFill="1" applyBorder="1" applyAlignment="1">
      <alignment vertical="top" wrapText="1"/>
    </xf>
    <xf numFmtId="165" fontId="3" fillId="0" borderId="17" xfId="0" applyNumberFormat="1" applyFont="1" applyFill="1" applyBorder="1" applyAlignment="1">
      <alignment horizontal="center" vertical="top" wrapText="1"/>
    </xf>
    <xf numFmtId="165" fontId="3" fillId="0" borderId="17" xfId="0" applyNumberFormat="1" applyFont="1" applyBorder="1" applyAlignment="1">
      <alignment vertical="top" wrapText="1"/>
    </xf>
    <xf numFmtId="165" fontId="3" fillId="0" borderId="15" xfId="0" applyNumberFormat="1" applyFont="1" applyBorder="1" applyAlignment="1">
      <alignment vertical="top" wrapText="1"/>
    </xf>
    <xf numFmtId="165" fontId="3" fillId="0" borderId="15" xfId="0" applyNumberFormat="1" applyFont="1" applyFill="1" applyBorder="1" applyAlignment="1">
      <alignment vertical="top" wrapText="1"/>
    </xf>
    <xf numFmtId="165" fontId="3" fillId="0" borderId="30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5" xfId="0" applyFont="1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0" fillId="0" borderId="37" xfId="0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2" fontId="3" fillId="0" borderId="23" xfId="0" applyNumberFormat="1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" fillId="0" borderId="23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 applyAlignment="1">
      <alignment wrapText="1"/>
    </xf>
    <xf numFmtId="2" fontId="3" fillId="0" borderId="24" xfId="0" applyNumberFormat="1" applyFont="1" applyBorder="1" applyAlignment="1">
      <alignment vertical="top" wrapText="1"/>
    </xf>
    <xf numFmtId="2" fontId="3" fillId="0" borderId="25" xfId="0" applyNumberFormat="1" applyFont="1" applyBorder="1" applyAlignment="1">
      <alignment vertical="top" wrapText="1"/>
    </xf>
    <xf numFmtId="2" fontId="3" fillId="0" borderId="18" xfId="0" applyNumberFormat="1" applyFont="1" applyBorder="1" applyAlignment="1">
      <alignment vertical="top" wrapText="1"/>
    </xf>
    <xf numFmtId="0" fontId="5" fillId="0" borderId="24" xfId="1" applyBorder="1" applyAlignment="1" applyProtection="1">
      <alignment vertical="top" wrapText="1"/>
    </xf>
    <xf numFmtId="0" fontId="5" fillId="0" borderId="25" xfId="1" applyBorder="1" applyAlignment="1" applyProtection="1">
      <alignment vertical="top" wrapText="1"/>
    </xf>
    <xf numFmtId="0" fontId="5" fillId="0" borderId="18" xfId="1" applyBorder="1" applyAlignment="1" applyProtection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5" fillId="0" borderId="24" xfId="1" applyFill="1" applyBorder="1" applyAlignment="1" applyProtection="1">
      <alignment vertical="top" wrapText="1"/>
    </xf>
    <xf numFmtId="0" fontId="5" fillId="0" borderId="25" xfId="1" applyFill="1" applyBorder="1" applyAlignment="1" applyProtection="1">
      <alignment vertical="top" wrapText="1"/>
    </xf>
    <xf numFmtId="0" fontId="5" fillId="0" borderId="18" xfId="1" applyFill="1" applyBorder="1" applyAlignment="1" applyProtection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2" fontId="3" fillId="0" borderId="12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2" fontId="3" fillId="0" borderId="13" xfId="0" applyNumberFormat="1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 wrapText="1"/>
    </xf>
    <xf numFmtId="165" fontId="3" fillId="0" borderId="21" xfId="0" applyNumberFormat="1" applyFont="1" applyBorder="1" applyAlignment="1">
      <alignment vertical="top" wrapText="1"/>
    </xf>
    <xf numFmtId="165" fontId="3" fillId="0" borderId="23" xfId="0" applyNumberFormat="1" applyFont="1" applyFill="1" applyBorder="1" applyAlignment="1">
      <alignment vertical="top" wrapText="1"/>
    </xf>
    <xf numFmtId="165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3" fillId="0" borderId="16" xfId="0" applyNumberFormat="1" applyFont="1" applyBorder="1" applyAlignment="1">
      <alignment vertical="top" wrapText="1"/>
    </xf>
    <xf numFmtId="2" fontId="3" fillId="0" borderId="20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2" fontId="5" fillId="0" borderId="24" xfId="1" applyNumberFormat="1" applyBorder="1" applyAlignment="1" applyProtection="1">
      <alignment vertical="top" wrapText="1"/>
    </xf>
    <xf numFmtId="2" fontId="5" fillId="0" borderId="18" xfId="1" applyNumberFormat="1" applyBorder="1" applyAlignment="1" applyProtection="1">
      <alignment vertical="top" wrapText="1"/>
    </xf>
    <xf numFmtId="164" fontId="0" fillId="0" borderId="14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25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2" fontId="5" fillId="0" borderId="16" xfId="1" applyNumberFormat="1" applyBorder="1" applyAlignment="1" applyProtection="1">
      <alignment vertical="top" wrapText="1"/>
    </xf>
    <xf numFmtId="2" fontId="5" fillId="0" borderId="17" xfId="1" applyNumberFormat="1" applyBorder="1" applyAlignment="1" applyProtection="1">
      <alignment vertical="top" wrapText="1"/>
    </xf>
    <xf numFmtId="2" fontId="5" fillId="0" borderId="25" xfId="1" applyNumberFormat="1" applyBorder="1" applyAlignment="1" applyProtection="1">
      <alignment vertical="top" wrapText="1"/>
    </xf>
    <xf numFmtId="2" fontId="3" fillId="0" borderId="23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center" vertical="top" wrapText="1"/>
    </xf>
    <xf numFmtId="165" fontId="3" fillId="0" borderId="23" xfId="0" applyNumberFormat="1" applyFont="1" applyBorder="1" applyAlignment="1">
      <alignment horizontal="center" vertical="top" wrapText="1"/>
    </xf>
    <xf numFmtId="165" fontId="3" fillId="0" borderId="21" xfId="0" applyNumberFormat="1" applyFont="1" applyBorder="1" applyAlignment="1">
      <alignment horizontal="center" vertical="top" wrapText="1"/>
    </xf>
    <xf numFmtId="2" fontId="0" fillId="0" borderId="22" xfId="0" applyNumberFormat="1" applyBorder="1" applyAlignment="1">
      <alignment vertical="top" wrapText="1"/>
    </xf>
    <xf numFmtId="2" fontId="0" fillId="0" borderId="21" xfId="0" applyNumberFormat="1" applyBorder="1" applyAlignment="1">
      <alignment vertical="top" wrapText="1"/>
    </xf>
    <xf numFmtId="165" fontId="3" fillId="2" borderId="23" xfId="0" applyNumberFormat="1" applyFont="1" applyFill="1" applyBorder="1" applyAlignment="1">
      <alignment vertical="top" wrapText="1"/>
    </xf>
    <xf numFmtId="165" fontId="3" fillId="2" borderId="21" xfId="0" applyNumberFormat="1" applyFont="1" applyFill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5" fontId="3" fillId="0" borderId="23" xfId="0" applyNumberFormat="1" applyFont="1" applyFill="1" applyBorder="1" applyAlignment="1">
      <alignment horizontal="center" vertical="top" wrapText="1"/>
    </xf>
    <xf numFmtId="165" fontId="3" fillId="0" borderId="21" xfId="0" applyNumberFormat="1" applyFont="1" applyFill="1" applyBorder="1" applyAlignment="1">
      <alignment horizontal="center" vertical="top" wrapText="1"/>
    </xf>
    <xf numFmtId="0" fontId="3" fillId="0" borderId="23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16" xfId="1" applyBorder="1" applyAlignment="1" applyProtection="1">
      <alignment vertical="top" wrapText="1"/>
    </xf>
    <xf numFmtId="0" fontId="5" fillId="0" borderId="17" xfId="1" applyBorder="1" applyAlignment="1" applyProtection="1">
      <alignment vertical="top" wrapText="1"/>
    </xf>
    <xf numFmtId="2" fontId="0" fillId="0" borderId="13" xfId="0" applyNumberFormat="1" applyBorder="1" applyAlignment="1"/>
    <xf numFmtId="2" fontId="0" fillId="0" borderId="14" xfId="0" applyNumberFormat="1" applyBorder="1" applyAlignment="1"/>
    <xf numFmtId="2" fontId="0" fillId="0" borderId="15" xfId="0" applyNumberFormat="1" applyBorder="1" applyAlignment="1"/>
    <xf numFmtId="2" fontId="0" fillId="0" borderId="16" xfId="0" applyNumberFormat="1" applyBorder="1" applyAlignment="1"/>
    <xf numFmtId="2" fontId="0" fillId="0" borderId="17" xfId="0" applyNumberFormat="1" applyBorder="1" applyAlignment="1"/>
    <xf numFmtId="2" fontId="3" fillId="0" borderId="22" xfId="0" applyNumberFormat="1" applyFont="1" applyBorder="1" applyAlignment="1">
      <alignment vertical="top" wrapText="1"/>
    </xf>
    <xf numFmtId="0" fontId="3" fillId="0" borderId="0" xfId="0" applyFont="1" applyAlignment="1">
      <alignment horizontal="justify"/>
    </xf>
    <xf numFmtId="0" fontId="0" fillId="0" borderId="0" xfId="0" applyAlignment="1"/>
    <xf numFmtId="0" fontId="3" fillId="0" borderId="33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165" fontId="8" fillId="0" borderId="23" xfId="0" applyNumberFormat="1" applyFont="1" applyFill="1" applyBorder="1" applyAlignment="1">
      <alignment vertical="top" wrapText="1"/>
    </xf>
    <xf numFmtId="165" fontId="8" fillId="0" borderId="21" xfId="0" applyNumberFormat="1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3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8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6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3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1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34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7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2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7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5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33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6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0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9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6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1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4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32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5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3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8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36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0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9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31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4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9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4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2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7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30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35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2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1" Type="http://schemas.openxmlformats.org/officeDocument/2006/relationships/hyperlink" Target="../../AppData/Local/Temp/&#1052;&#1086;&#1080;%20&#1076;&#1086;&#1082;&#1091;&#1084;&#1077;&#1085;&#1090;&#1099;/&#1055;&#1054;&#1057;&#1058;&#1040;&#1053;&#1054;&#1042;&#1051;&#1045;&#1053;&#1048;&#1071;%20&#1059;&#1069;&#1056;&#1055;&#1080;&#1058;%202013&#1075;/&#1056;&#1072;&#1079;&#1088;&#1072;&#1073;&#1086;&#1090;&#1082;&#1072;%20&#1076;&#1086;&#1083;&#1075;&#1086;&#1089;&#1088;%20&#1094;&#1077;&#1083;%20&#1087;&#1088;&#1086;&#1075;&#1088;&#1072;&#1084;&#1084;/&#1055;&#1086;&#1089;&#1090;&#1072;&#1085;&#1086;&#1074;&#1083;&#1077;&#1085;&#1080;&#1077;%20&#1055;&#1088;&#1072;&#1074;&#1080;&#1090;&#1077;&#1083;&#1100;&#1089;&#1090;&#1074;&#1072;%20&#1053;&#1086;&#1074;&#1086;&#1089;&#1080;&#1073;&#1080;&#1088;&#1089;&#1082;&#1086;&#1081;%20&#1086;&#1073;&#1083;&#1072;&#1089;&#1090;&#1080;%20&#1086;&#1090;%2030_01_2.rt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3"/>
  <sheetViews>
    <sheetView tabSelected="1" workbookViewId="0">
      <selection activeCell="J6" sqref="J6"/>
    </sheetView>
  </sheetViews>
  <sheetFormatPr defaultRowHeight="15" x14ac:dyDescent="0.25"/>
  <cols>
    <col min="1" max="1" width="27.28515625" customWidth="1"/>
    <col min="2" max="2" width="38.42578125" customWidth="1"/>
    <col min="3" max="3" width="7.140625" customWidth="1"/>
    <col min="8" max="8" width="9.140625" customWidth="1"/>
    <col min="9" max="9" width="15.28515625" customWidth="1"/>
    <col min="10" max="10" width="26.7109375" customWidth="1"/>
  </cols>
  <sheetData>
    <row r="2" spans="1:10" ht="18.75" x14ac:dyDescent="0.3">
      <c r="I2" s="1" t="s">
        <v>121</v>
      </c>
      <c r="J2" s="1"/>
    </row>
    <row r="3" spans="1:10" ht="18.75" x14ac:dyDescent="0.3">
      <c r="I3" s="1" t="s">
        <v>0</v>
      </c>
      <c r="J3" s="1"/>
    </row>
    <row r="4" spans="1:10" ht="18.75" x14ac:dyDescent="0.3">
      <c r="I4" s="1" t="s">
        <v>1</v>
      </c>
      <c r="J4" s="1"/>
    </row>
    <row r="5" spans="1:10" ht="18.75" x14ac:dyDescent="0.3">
      <c r="I5" s="1" t="s">
        <v>2</v>
      </c>
      <c r="J5" s="1"/>
    </row>
    <row r="6" spans="1:10" ht="18.75" x14ac:dyDescent="0.3">
      <c r="I6" s="1" t="s">
        <v>3</v>
      </c>
      <c r="J6" s="1"/>
    </row>
    <row r="7" spans="1:10" ht="18.75" x14ac:dyDescent="0.3">
      <c r="J7" s="1"/>
    </row>
    <row r="8" spans="1:10" ht="18.75" x14ac:dyDescent="0.3">
      <c r="I8" s="1" t="s">
        <v>4</v>
      </c>
    </row>
    <row r="9" spans="1:10" ht="18.75" x14ac:dyDescent="0.3">
      <c r="C9" s="2" t="s">
        <v>100</v>
      </c>
    </row>
    <row r="10" spans="1:10" ht="18.75" x14ac:dyDescent="0.3">
      <c r="C10" s="2" t="s">
        <v>5</v>
      </c>
    </row>
    <row r="11" spans="1:10" ht="15.75" thickBot="1" x14ac:dyDescent="0.3">
      <c r="A11" s="3"/>
    </row>
    <row r="12" spans="1:10" ht="93" customHeight="1" thickBot="1" x14ac:dyDescent="0.3">
      <c r="A12" s="59" t="s">
        <v>6</v>
      </c>
      <c r="B12" s="59" t="s">
        <v>7</v>
      </c>
      <c r="C12" s="59" t="s">
        <v>8</v>
      </c>
      <c r="D12" s="62" t="s">
        <v>9</v>
      </c>
      <c r="E12" s="63"/>
      <c r="F12" s="63"/>
      <c r="G12" s="63"/>
      <c r="H12" s="4"/>
      <c r="I12" s="59" t="s">
        <v>10</v>
      </c>
    </row>
    <row r="13" spans="1:10" ht="16.5" thickBot="1" x14ac:dyDescent="0.3">
      <c r="A13" s="61"/>
      <c r="B13" s="61"/>
      <c r="C13" s="61"/>
      <c r="D13" s="62" t="s">
        <v>11</v>
      </c>
      <c r="E13" s="63"/>
      <c r="F13" s="63"/>
      <c r="G13" s="63"/>
      <c r="H13" s="5"/>
      <c r="I13" s="61"/>
    </row>
    <row r="14" spans="1:10" ht="22.5" customHeight="1" x14ac:dyDescent="0.25">
      <c r="A14" s="61"/>
      <c r="B14" s="61"/>
      <c r="C14" s="61"/>
      <c r="D14" s="6" t="s">
        <v>118</v>
      </c>
      <c r="E14" s="59" t="s">
        <v>13</v>
      </c>
      <c r="F14" s="59" t="s">
        <v>14</v>
      </c>
      <c r="G14" s="59" t="s">
        <v>15</v>
      </c>
      <c r="H14" s="59" t="s">
        <v>98</v>
      </c>
      <c r="I14" s="61"/>
    </row>
    <row r="15" spans="1:10" ht="16.5" thickBot="1" x14ac:dyDescent="0.3">
      <c r="A15" s="60"/>
      <c r="B15" s="60"/>
      <c r="C15" s="60"/>
      <c r="D15" s="7" t="s">
        <v>12</v>
      </c>
      <c r="E15" s="60"/>
      <c r="F15" s="60"/>
      <c r="G15" s="60"/>
      <c r="H15" s="60"/>
      <c r="I15" s="60"/>
    </row>
    <row r="16" spans="1:10" ht="16.5" thickBot="1" x14ac:dyDescent="0.3">
      <c r="A16" s="8">
        <v>1</v>
      </c>
      <c r="B16" s="5">
        <v>2</v>
      </c>
      <c r="C16" s="5">
        <v>3</v>
      </c>
      <c r="D16" s="5">
        <v>5</v>
      </c>
      <c r="E16" s="5">
        <v>6</v>
      </c>
      <c r="F16" s="5">
        <v>7</v>
      </c>
      <c r="G16" s="5">
        <v>8</v>
      </c>
      <c r="H16" s="5">
        <v>9</v>
      </c>
      <c r="I16" s="5">
        <v>10</v>
      </c>
    </row>
    <row r="17" spans="1:9" s="25" customFormat="1" ht="20.25" customHeight="1" thickBot="1" x14ac:dyDescent="0.3">
      <c r="A17" s="64" t="s">
        <v>104</v>
      </c>
      <c r="B17" s="65"/>
      <c r="C17" s="65"/>
      <c r="D17" s="65"/>
      <c r="E17" s="65"/>
      <c r="F17" s="65"/>
      <c r="G17" s="65"/>
      <c r="H17" s="65"/>
      <c r="I17" s="66"/>
    </row>
    <row r="18" spans="1:9" ht="66" customHeight="1" thickBot="1" x14ac:dyDescent="0.3">
      <c r="A18" s="48" t="s">
        <v>103</v>
      </c>
      <c r="B18" s="9" t="s">
        <v>117</v>
      </c>
      <c r="C18" s="5" t="s">
        <v>16</v>
      </c>
      <c r="D18" s="5">
        <v>3</v>
      </c>
      <c r="E18" s="5">
        <v>0</v>
      </c>
      <c r="F18" s="5">
        <v>1</v>
      </c>
      <c r="G18" s="5">
        <v>0</v>
      </c>
      <c r="H18" s="5">
        <v>0</v>
      </c>
      <c r="I18" s="5"/>
    </row>
    <row r="19" spans="1:9" ht="49.5" customHeight="1" thickBot="1" x14ac:dyDescent="0.3">
      <c r="A19" s="48" t="s">
        <v>102</v>
      </c>
      <c r="B19" s="5" t="s">
        <v>105</v>
      </c>
      <c r="C19" s="5" t="s">
        <v>17</v>
      </c>
      <c r="D19" s="5">
        <v>0</v>
      </c>
      <c r="E19" s="5">
        <v>0</v>
      </c>
      <c r="F19" s="5">
        <v>37.799999999999997</v>
      </c>
      <c r="G19" s="5">
        <v>25.9</v>
      </c>
      <c r="H19" s="5">
        <v>0</v>
      </c>
      <c r="I19" s="5"/>
    </row>
    <row r="20" spans="1:9" ht="63" customHeight="1" thickBot="1" x14ac:dyDescent="0.3">
      <c r="A20" s="67" t="s">
        <v>101</v>
      </c>
      <c r="B20" s="49" t="s">
        <v>119</v>
      </c>
      <c r="C20" s="5" t="s">
        <v>106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9"/>
    </row>
    <row r="21" spans="1:9" ht="68.25" customHeight="1" thickBot="1" x14ac:dyDescent="0.3">
      <c r="A21" s="68"/>
      <c r="B21" s="49" t="s">
        <v>120</v>
      </c>
      <c r="C21" s="5" t="s">
        <v>18</v>
      </c>
      <c r="D21" s="5">
        <v>0</v>
      </c>
      <c r="E21" s="5">
        <v>0</v>
      </c>
      <c r="F21" s="5">
        <v>0</v>
      </c>
      <c r="G21" s="5">
        <v>0</v>
      </c>
      <c r="H21" s="5">
        <v>1800</v>
      </c>
      <c r="I21" s="60"/>
    </row>
    <row r="22" spans="1:9" ht="15.75" x14ac:dyDescent="0.25">
      <c r="A22" s="10" t="s">
        <v>19</v>
      </c>
    </row>
    <row r="23" spans="1:9" x14ac:dyDescent="0.25">
      <c r="A23" s="3"/>
    </row>
    <row r="36" ht="94.5" customHeight="1" x14ac:dyDescent="0.25"/>
    <row r="37" ht="31.5" customHeight="1" x14ac:dyDescent="0.25"/>
    <row r="40" ht="15.75" customHeight="1" x14ac:dyDescent="0.25"/>
    <row r="42" ht="15.75" customHeight="1" x14ac:dyDescent="0.25"/>
    <row r="43" ht="63" customHeight="1" x14ac:dyDescent="0.25"/>
    <row r="48" ht="31.5" customHeight="1" x14ac:dyDescent="0.25"/>
    <row r="49" ht="30" customHeight="1" x14ac:dyDescent="0.25"/>
    <row r="50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23" customHeight="1" x14ac:dyDescent="0.25"/>
    <row r="57" ht="15.75" customHeight="1" x14ac:dyDescent="0.25"/>
    <row r="59" ht="31.5" customHeight="1" x14ac:dyDescent="0.25"/>
    <row r="60" ht="30" customHeight="1" x14ac:dyDescent="0.25"/>
    <row r="61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8" ht="15.75" customHeight="1" x14ac:dyDescent="0.25"/>
    <row r="70" ht="31.5" customHeight="1" x14ac:dyDescent="0.25"/>
    <row r="72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83" ht="30" customHeight="1" x14ac:dyDescent="0.25"/>
    <row r="84" ht="47.25" customHeight="1" x14ac:dyDescent="0.25"/>
    <row r="88" ht="30" customHeight="1" x14ac:dyDescent="0.25"/>
    <row r="94" ht="30" customHeight="1" x14ac:dyDescent="0.25"/>
    <row r="9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2" ht="15.75" customHeight="1" x14ac:dyDescent="0.25"/>
    <row r="104" ht="31.5" customHeight="1" x14ac:dyDescent="0.25"/>
    <row r="105" ht="30" customHeight="1" x14ac:dyDescent="0.25"/>
    <row r="106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3" ht="15.75" customHeight="1" x14ac:dyDescent="0.25"/>
    <row r="115" ht="31.5" customHeight="1" x14ac:dyDescent="0.25"/>
    <row r="116" ht="30" customHeight="1" x14ac:dyDescent="0.25"/>
    <row r="117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8" ht="30" customHeight="1" x14ac:dyDescent="0.25"/>
    <row r="129" ht="47.25" customHeight="1" x14ac:dyDescent="0.25"/>
    <row r="133" ht="30" customHeight="1" x14ac:dyDescent="0.25"/>
  </sheetData>
  <mergeCells count="13">
    <mergeCell ref="I20:I21"/>
    <mergeCell ref="I12:I15"/>
    <mergeCell ref="D13:G13"/>
    <mergeCell ref="E14:E15"/>
    <mergeCell ref="F14:F15"/>
    <mergeCell ref="G14:G15"/>
    <mergeCell ref="H14:H15"/>
    <mergeCell ref="A17:I17"/>
    <mergeCell ref="A12:A15"/>
    <mergeCell ref="A20:A21"/>
    <mergeCell ref="B12:B15"/>
    <mergeCell ref="C12:C15"/>
    <mergeCell ref="D12:G12"/>
  </mergeCells>
  <pageMargins left="0.7" right="0.7" top="0.75" bottom="0.75" header="0.3" footer="0.3"/>
  <pageSetup paperSize="9" scale="7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2"/>
  <sheetViews>
    <sheetView workbookViewId="0">
      <selection activeCell="G45" sqref="G45:G46"/>
    </sheetView>
  </sheetViews>
  <sheetFormatPr defaultRowHeight="15" x14ac:dyDescent="0.25"/>
  <cols>
    <col min="1" max="1" width="23.5703125" customWidth="1"/>
    <col min="2" max="2" width="3.28515625" customWidth="1"/>
    <col min="3" max="3" width="16.85546875" customWidth="1"/>
    <col min="4" max="4" width="10.28515625" customWidth="1"/>
    <col min="5" max="5" width="13.140625" bestFit="1" customWidth="1"/>
    <col min="6" max="6" width="14.85546875" style="25" customWidth="1"/>
    <col min="7" max="7" width="15" customWidth="1"/>
    <col min="8" max="8" width="14.85546875" style="25" customWidth="1"/>
    <col min="9" max="9" width="16.85546875" customWidth="1"/>
    <col min="10" max="10" width="14.42578125" customWidth="1"/>
    <col min="11" max="11" width="16.42578125" customWidth="1"/>
    <col min="15" max="16" width="9.140625" customWidth="1"/>
  </cols>
  <sheetData>
    <row r="2" spans="1:11" ht="18.75" x14ac:dyDescent="0.3">
      <c r="J2" s="1" t="s">
        <v>20</v>
      </c>
    </row>
    <row r="3" spans="1:11" ht="18.75" x14ac:dyDescent="0.3">
      <c r="F3" s="50" t="s">
        <v>21</v>
      </c>
    </row>
    <row r="4" spans="1:11" ht="18.75" x14ac:dyDescent="0.3">
      <c r="F4" s="50" t="s">
        <v>5</v>
      </c>
    </row>
    <row r="5" spans="1:11" ht="19.5" thickBot="1" x14ac:dyDescent="0.35">
      <c r="J5" s="2" t="s">
        <v>22</v>
      </c>
    </row>
    <row r="6" spans="1:11" ht="24.75" customHeight="1" x14ac:dyDescent="0.25">
      <c r="A6" s="90" t="s">
        <v>23</v>
      </c>
      <c r="B6" s="92"/>
      <c r="C6" s="126" t="s">
        <v>24</v>
      </c>
      <c r="D6" s="90" t="s">
        <v>25</v>
      </c>
      <c r="E6" s="91"/>
      <c r="F6" s="91"/>
      <c r="G6" s="91"/>
      <c r="H6" s="92"/>
      <c r="I6" s="11" t="s">
        <v>28</v>
      </c>
      <c r="J6" s="11" t="s">
        <v>30</v>
      </c>
      <c r="K6" s="107"/>
    </row>
    <row r="7" spans="1:11" ht="22.5" customHeight="1" x14ac:dyDescent="0.25">
      <c r="A7" s="130"/>
      <c r="B7" s="131"/>
      <c r="C7" s="132"/>
      <c r="D7" s="130" t="s">
        <v>26</v>
      </c>
      <c r="E7" s="133"/>
      <c r="F7" s="133"/>
      <c r="G7" s="133"/>
      <c r="H7" s="131"/>
      <c r="I7" s="12" t="s">
        <v>29</v>
      </c>
      <c r="J7" s="12" t="s">
        <v>31</v>
      </c>
      <c r="K7" s="107"/>
    </row>
    <row r="8" spans="1:11" ht="16.5" thickBot="1" x14ac:dyDescent="0.3">
      <c r="A8" s="130"/>
      <c r="B8" s="131"/>
      <c r="C8" s="132"/>
      <c r="D8" s="87" t="s">
        <v>27</v>
      </c>
      <c r="E8" s="88"/>
      <c r="F8" s="88"/>
      <c r="G8" s="88"/>
      <c r="H8" s="89"/>
      <c r="I8" s="13"/>
      <c r="J8" s="13"/>
      <c r="K8" s="15"/>
    </row>
    <row r="9" spans="1:11" ht="15" customHeight="1" x14ac:dyDescent="0.25">
      <c r="A9" s="130"/>
      <c r="B9" s="131"/>
      <c r="C9" s="132"/>
      <c r="D9" s="126" t="s">
        <v>65</v>
      </c>
      <c r="E9" s="126" t="s">
        <v>33</v>
      </c>
      <c r="F9" s="128" t="s">
        <v>34</v>
      </c>
      <c r="G9" s="126" t="s">
        <v>35</v>
      </c>
      <c r="H9" s="128" t="s">
        <v>36</v>
      </c>
      <c r="I9" s="13"/>
      <c r="J9" s="13"/>
      <c r="K9" s="107"/>
    </row>
    <row r="10" spans="1:11" ht="15.75" customHeight="1" thickBot="1" x14ac:dyDescent="0.3">
      <c r="A10" s="87"/>
      <c r="B10" s="89"/>
      <c r="C10" s="127"/>
      <c r="D10" s="127" t="s">
        <v>32</v>
      </c>
      <c r="E10" s="127"/>
      <c r="F10" s="129"/>
      <c r="G10" s="127"/>
      <c r="H10" s="129"/>
      <c r="I10" s="14"/>
      <c r="J10" s="14"/>
      <c r="K10" s="107"/>
    </row>
    <row r="11" spans="1:11" ht="16.5" thickBot="1" x14ac:dyDescent="0.3">
      <c r="A11" s="122">
        <v>1</v>
      </c>
      <c r="B11" s="123"/>
      <c r="C11" s="17">
        <v>2</v>
      </c>
      <c r="D11" s="17">
        <v>7</v>
      </c>
      <c r="E11" s="17">
        <v>8</v>
      </c>
      <c r="F11" s="51">
        <v>9</v>
      </c>
      <c r="G11" s="17">
        <v>10</v>
      </c>
      <c r="H11" s="51">
        <v>11</v>
      </c>
      <c r="I11" s="17">
        <v>12</v>
      </c>
      <c r="J11" s="17">
        <v>13</v>
      </c>
      <c r="K11" s="15"/>
    </row>
    <row r="12" spans="1:11" ht="48.75" customHeight="1" thickBot="1" x14ac:dyDescent="0.3">
      <c r="A12" s="93" t="s">
        <v>66</v>
      </c>
      <c r="B12" s="136"/>
      <c r="C12" s="20" t="s">
        <v>37</v>
      </c>
      <c r="D12" s="52">
        <v>0</v>
      </c>
      <c r="E12" s="53">
        <f>SUM(E13:E19)</f>
        <v>92327.084480000005</v>
      </c>
      <c r="F12" s="53">
        <f>SUM(F13:F19)</f>
        <v>86596.14</v>
      </c>
      <c r="G12" s="53">
        <v>0</v>
      </c>
      <c r="H12" s="53">
        <f>SUM(E12:G12)</f>
        <v>178923.22448</v>
      </c>
      <c r="I12" s="43" t="s">
        <v>38</v>
      </c>
      <c r="J12" s="113"/>
      <c r="K12" s="44"/>
    </row>
    <row r="13" spans="1:11" s="25" customFormat="1" ht="35.25" customHeight="1" thickBot="1" x14ac:dyDescent="0.3">
      <c r="A13" s="137"/>
      <c r="B13" s="138"/>
      <c r="C13" s="26" t="s">
        <v>39</v>
      </c>
      <c r="D13" s="54">
        <v>0</v>
      </c>
      <c r="E13" s="53">
        <f>E114</f>
        <v>24326.9</v>
      </c>
      <c r="F13" s="53">
        <f t="shared" ref="E13:G14" si="0">F114</f>
        <v>0</v>
      </c>
      <c r="G13" s="53">
        <f t="shared" si="0"/>
        <v>0</v>
      </c>
      <c r="H13" s="53">
        <f>SUM(E13:G13)</f>
        <v>24326.9</v>
      </c>
      <c r="I13" s="43" t="s">
        <v>38</v>
      </c>
      <c r="J13" s="114"/>
      <c r="K13" s="24"/>
    </row>
    <row r="14" spans="1:11" ht="21" customHeight="1" x14ac:dyDescent="0.25">
      <c r="A14" s="137"/>
      <c r="B14" s="138"/>
      <c r="C14" s="22" t="s">
        <v>40</v>
      </c>
      <c r="D14" s="116">
        <v>0</v>
      </c>
      <c r="E14" s="98">
        <f t="shared" si="0"/>
        <v>61628.300660000001</v>
      </c>
      <c r="F14" s="98">
        <f>F115</f>
        <v>81403.7</v>
      </c>
      <c r="G14" s="98">
        <v>0</v>
      </c>
      <c r="H14" s="98">
        <f>SUM(E14:G15)</f>
        <v>143032.00065999999</v>
      </c>
      <c r="I14" s="113" t="s">
        <v>38</v>
      </c>
      <c r="J14" s="114"/>
      <c r="K14" s="107"/>
    </row>
    <row r="15" spans="1:11" ht="17.25" customHeight="1" thickBot="1" x14ac:dyDescent="0.3">
      <c r="A15" s="137"/>
      <c r="B15" s="138"/>
      <c r="C15" s="20" t="s">
        <v>41</v>
      </c>
      <c r="D15" s="117"/>
      <c r="E15" s="99"/>
      <c r="F15" s="99"/>
      <c r="G15" s="99"/>
      <c r="H15" s="99"/>
      <c r="I15" s="115"/>
      <c r="J15" s="114"/>
      <c r="K15" s="107"/>
    </row>
    <row r="16" spans="1:11" ht="20.25" customHeight="1" x14ac:dyDescent="0.25">
      <c r="A16" s="137"/>
      <c r="B16" s="138"/>
      <c r="C16" s="22" t="s">
        <v>42</v>
      </c>
      <c r="D16" s="116">
        <v>0</v>
      </c>
      <c r="E16" s="98">
        <f>E116</f>
        <v>6371.88382</v>
      </c>
      <c r="F16" s="98">
        <f>F116</f>
        <v>5192.4399999999996</v>
      </c>
      <c r="G16" s="98">
        <v>0</v>
      </c>
      <c r="H16" s="98">
        <f>SUM(E16:G17)</f>
        <v>11564.32382</v>
      </c>
      <c r="I16" s="113" t="s">
        <v>38</v>
      </c>
      <c r="J16" s="114"/>
      <c r="K16" s="106"/>
    </row>
    <row r="17" spans="1:11" ht="20.25" customHeight="1" thickBot="1" x14ac:dyDescent="0.3">
      <c r="A17" s="137"/>
      <c r="B17" s="138"/>
      <c r="C17" s="21" t="s">
        <v>43</v>
      </c>
      <c r="D17" s="117"/>
      <c r="E17" s="99"/>
      <c r="F17" s="99"/>
      <c r="G17" s="99"/>
      <c r="H17" s="99"/>
      <c r="I17" s="115"/>
      <c r="J17" s="114"/>
      <c r="K17" s="107"/>
    </row>
    <row r="18" spans="1:11" ht="18.75" customHeight="1" x14ac:dyDescent="0.25">
      <c r="A18" s="137"/>
      <c r="B18" s="138"/>
      <c r="C18" s="22" t="s">
        <v>44</v>
      </c>
      <c r="D18" s="116">
        <v>0</v>
      </c>
      <c r="E18" s="124">
        <v>0</v>
      </c>
      <c r="F18" s="124">
        <v>0</v>
      </c>
      <c r="G18" s="124">
        <v>0</v>
      </c>
      <c r="H18" s="124">
        <v>0</v>
      </c>
      <c r="I18" s="113" t="s">
        <v>38</v>
      </c>
      <c r="J18" s="114"/>
      <c r="K18" s="107"/>
    </row>
    <row r="19" spans="1:11" ht="19.5" customHeight="1" thickBot="1" x14ac:dyDescent="0.3">
      <c r="A19" s="139"/>
      <c r="B19" s="140"/>
      <c r="C19" s="21" t="s">
        <v>45</v>
      </c>
      <c r="D19" s="117"/>
      <c r="E19" s="125"/>
      <c r="F19" s="125"/>
      <c r="G19" s="125"/>
      <c r="H19" s="125"/>
      <c r="I19" s="115"/>
      <c r="J19" s="115"/>
      <c r="K19" s="107"/>
    </row>
    <row r="20" spans="1:11" ht="24.75" customHeight="1" thickBot="1" x14ac:dyDescent="0.3">
      <c r="A20" s="75" t="s">
        <v>107</v>
      </c>
      <c r="B20" s="76"/>
      <c r="C20" s="76"/>
      <c r="D20" s="76"/>
      <c r="E20" s="76"/>
      <c r="F20" s="76"/>
      <c r="G20" s="76"/>
      <c r="H20" s="76"/>
      <c r="I20" s="76"/>
      <c r="J20" s="77"/>
      <c r="K20" s="15"/>
    </row>
    <row r="21" spans="1:11" ht="15.75" thickBot="1" x14ac:dyDescent="0.3">
      <c r="A21" s="75" t="s">
        <v>108</v>
      </c>
      <c r="B21" s="108"/>
      <c r="C21" s="108"/>
      <c r="D21" s="108"/>
      <c r="E21" s="108"/>
      <c r="F21" s="108"/>
      <c r="G21" s="108"/>
      <c r="H21" s="108"/>
      <c r="I21" s="108"/>
      <c r="J21" s="109"/>
      <c r="K21" s="15"/>
    </row>
    <row r="22" spans="1:11" ht="28.5" customHeight="1" thickBot="1" x14ac:dyDescent="0.3">
      <c r="A22" s="69" t="s">
        <v>96</v>
      </c>
      <c r="B22" s="75" t="s">
        <v>52</v>
      </c>
      <c r="C22" s="77"/>
      <c r="D22" s="55" t="s">
        <v>38</v>
      </c>
      <c r="E22" s="55">
        <v>1</v>
      </c>
      <c r="F22" s="53" t="s">
        <v>38</v>
      </c>
      <c r="G22" s="55" t="s">
        <v>38</v>
      </c>
      <c r="H22" s="53">
        <v>1</v>
      </c>
      <c r="I22" s="69" t="s">
        <v>67</v>
      </c>
      <c r="J22" s="69" t="s">
        <v>109</v>
      </c>
      <c r="K22" s="15"/>
    </row>
    <row r="23" spans="1:11" ht="20.25" customHeight="1" x14ac:dyDescent="0.25">
      <c r="A23" s="118"/>
      <c r="B23" s="93" t="s">
        <v>48</v>
      </c>
      <c r="C23" s="95"/>
      <c r="D23" s="96" t="s">
        <v>38</v>
      </c>
      <c r="E23" s="96">
        <v>350</v>
      </c>
      <c r="F23" s="98" t="s">
        <v>38</v>
      </c>
      <c r="G23" s="96" t="s">
        <v>38</v>
      </c>
      <c r="H23" s="98">
        <v>350</v>
      </c>
      <c r="I23" s="118"/>
      <c r="J23" s="70"/>
      <c r="K23" s="107"/>
    </row>
    <row r="24" spans="1:11" ht="14.25" customHeight="1" thickBot="1" x14ac:dyDescent="0.3">
      <c r="A24" s="118"/>
      <c r="B24" s="101" t="s">
        <v>49</v>
      </c>
      <c r="C24" s="103"/>
      <c r="D24" s="97"/>
      <c r="E24" s="97"/>
      <c r="F24" s="99"/>
      <c r="G24" s="97"/>
      <c r="H24" s="99"/>
      <c r="I24" s="118"/>
      <c r="J24" s="70"/>
      <c r="K24" s="107"/>
    </row>
    <row r="25" spans="1:11" ht="31.5" customHeight="1" thickBot="1" x14ac:dyDescent="0.3">
      <c r="A25" s="118"/>
      <c r="B25" s="75" t="s">
        <v>50</v>
      </c>
      <c r="C25" s="77"/>
      <c r="D25" s="55">
        <v>0</v>
      </c>
      <c r="E25" s="55">
        <f>SUM(E26:E30)</f>
        <v>350</v>
      </c>
      <c r="F25" s="53">
        <v>0</v>
      </c>
      <c r="G25" s="55">
        <v>0</v>
      </c>
      <c r="H25" s="53">
        <f>E25</f>
        <v>350</v>
      </c>
      <c r="I25" s="118"/>
      <c r="J25" s="70"/>
      <c r="K25" s="15"/>
    </row>
    <row r="26" spans="1:11" ht="30" customHeight="1" thickBot="1" x14ac:dyDescent="0.3">
      <c r="A26" s="118"/>
      <c r="B26" s="104" t="s">
        <v>39</v>
      </c>
      <c r="C26" s="105"/>
      <c r="D26" s="55">
        <v>0</v>
      </c>
      <c r="E26" s="55">
        <v>0</v>
      </c>
      <c r="F26" s="53">
        <v>0</v>
      </c>
      <c r="G26" s="55">
        <v>0</v>
      </c>
      <c r="H26" s="53">
        <f>E26</f>
        <v>0</v>
      </c>
      <c r="I26" s="118"/>
      <c r="J26" s="70"/>
      <c r="K26" s="15"/>
    </row>
    <row r="27" spans="1:11" ht="15.75" customHeight="1" x14ac:dyDescent="0.25">
      <c r="A27" s="118"/>
      <c r="B27" s="93" t="s">
        <v>40</v>
      </c>
      <c r="C27" s="95"/>
      <c r="D27" s="96">
        <v>0</v>
      </c>
      <c r="E27" s="96">
        <v>0</v>
      </c>
      <c r="F27" s="98">
        <v>0</v>
      </c>
      <c r="G27" s="96">
        <v>0</v>
      </c>
      <c r="H27" s="98">
        <f>E27</f>
        <v>0</v>
      </c>
      <c r="I27" s="118"/>
      <c r="J27" s="70"/>
      <c r="K27" s="107"/>
    </row>
    <row r="28" spans="1:11" ht="16.5" customHeight="1" thickBot="1" x14ac:dyDescent="0.3">
      <c r="A28" s="118"/>
      <c r="B28" s="101" t="s">
        <v>41</v>
      </c>
      <c r="C28" s="103"/>
      <c r="D28" s="97"/>
      <c r="E28" s="97"/>
      <c r="F28" s="99"/>
      <c r="G28" s="97"/>
      <c r="H28" s="99"/>
      <c r="I28" s="118"/>
      <c r="J28" s="70"/>
      <c r="K28" s="107"/>
    </row>
    <row r="29" spans="1:11" ht="15.75" customHeight="1" x14ac:dyDescent="0.25">
      <c r="A29" s="118"/>
      <c r="B29" s="93" t="s">
        <v>42</v>
      </c>
      <c r="C29" s="95"/>
      <c r="D29" s="96">
        <v>0</v>
      </c>
      <c r="E29" s="98">
        <v>350</v>
      </c>
      <c r="F29" s="98">
        <v>0</v>
      </c>
      <c r="G29" s="96">
        <v>0</v>
      </c>
      <c r="H29" s="98">
        <f>E29</f>
        <v>350</v>
      </c>
      <c r="I29" s="118"/>
      <c r="J29" s="70"/>
      <c r="K29" s="107"/>
    </row>
    <row r="30" spans="1:11" ht="15.75" customHeight="1" thickBot="1" x14ac:dyDescent="0.3">
      <c r="A30" s="118"/>
      <c r="B30" s="110" t="s">
        <v>43</v>
      </c>
      <c r="C30" s="111"/>
      <c r="D30" s="97"/>
      <c r="E30" s="99"/>
      <c r="F30" s="99"/>
      <c r="G30" s="97"/>
      <c r="H30" s="99"/>
      <c r="I30" s="118"/>
      <c r="J30" s="70"/>
      <c r="K30" s="107"/>
    </row>
    <row r="31" spans="1:11" ht="15.75" customHeight="1" x14ac:dyDescent="0.25">
      <c r="A31" s="118"/>
      <c r="B31" s="93" t="s">
        <v>44</v>
      </c>
      <c r="C31" s="95"/>
      <c r="D31" s="96">
        <v>0</v>
      </c>
      <c r="E31" s="96">
        <v>0</v>
      </c>
      <c r="F31" s="98">
        <v>0</v>
      </c>
      <c r="G31" s="96">
        <v>0</v>
      </c>
      <c r="H31" s="98">
        <v>0</v>
      </c>
      <c r="I31" s="118"/>
      <c r="J31" s="70"/>
      <c r="K31" s="107"/>
    </row>
    <row r="32" spans="1:11" ht="15.75" customHeight="1" thickBot="1" x14ac:dyDescent="0.3">
      <c r="A32" s="119"/>
      <c r="B32" s="110" t="s">
        <v>45</v>
      </c>
      <c r="C32" s="111"/>
      <c r="D32" s="97"/>
      <c r="E32" s="97"/>
      <c r="F32" s="99"/>
      <c r="G32" s="97"/>
      <c r="H32" s="99"/>
      <c r="I32" s="119"/>
      <c r="J32" s="70"/>
      <c r="K32" s="107"/>
    </row>
    <row r="33" spans="1:11" ht="15.75" customHeight="1" x14ac:dyDescent="0.25">
      <c r="A33" s="93" t="s">
        <v>54</v>
      </c>
      <c r="B33" s="94"/>
      <c r="C33" s="95"/>
      <c r="D33" s="96">
        <v>0</v>
      </c>
      <c r="E33" s="96">
        <f>SUM(E26:E32)</f>
        <v>350</v>
      </c>
      <c r="F33" s="98">
        <v>0</v>
      </c>
      <c r="G33" s="96">
        <v>0</v>
      </c>
      <c r="H33" s="98">
        <f>SUM(E33:G34)</f>
        <v>350</v>
      </c>
      <c r="I33" s="69" t="s">
        <v>56</v>
      </c>
      <c r="J33" s="70"/>
      <c r="K33" s="42"/>
    </row>
    <row r="34" spans="1:11" ht="15.75" customHeight="1" thickBot="1" x14ac:dyDescent="0.3">
      <c r="A34" s="101" t="s">
        <v>55</v>
      </c>
      <c r="B34" s="102"/>
      <c r="C34" s="103"/>
      <c r="D34" s="97"/>
      <c r="E34" s="97"/>
      <c r="F34" s="99"/>
      <c r="G34" s="97"/>
      <c r="H34" s="99"/>
      <c r="I34" s="100"/>
      <c r="J34" s="70"/>
      <c r="K34" s="42"/>
    </row>
    <row r="35" spans="1:11" ht="25.5" customHeight="1" thickBot="1" x14ac:dyDescent="0.3">
      <c r="A35" s="104" t="s">
        <v>39</v>
      </c>
      <c r="B35" s="112"/>
      <c r="C35" s="105"/>
      <c r="D35" s="55">
        <v>0</v>
      </c>
      <c r="E35" s="55">
        <v>0</v>
      </c>
      <c r="F35" s="53">
        <v>0</v>
      </c>
      <c r="G35" s="55">
        <v>0</v>
      </c>
      <c r="H35" s="53">
        <f>SUM(E35:G35)</f>
        <v>0</v>
      </c>
      <c r="I35" s="41" t="s">
        <v>56</v>
      </c>
      <c r="J35" s="70"/>
      <c r="K35" s="15"/>
    </row>
    <row r="36" spans="1:11" ht="15.75" customHeight="1" thickBot="1" x14ac:dyDescent="0.3">
      <c r="A36" s="75" t="s">
        <v>57</v>
      </c>
      <c r="B36" s="76"/>
      <c r="C36" s="77"/>
      <c r="D36" s="55">
        <v>0</v>
      </c>
      <c r="E36" s="55">
        <f>SUM(E6)+(E17)+(E27)</f>
        <v>0</v>
      </c>
      <c r="F36" s="53">
        <v>0</v>
      </c>
      <c r="G36" s="55">
        <v>0</v>
      </c>
      <c r="H36" s="53">
        <f>SUM(E36:G36)</f>
        <v>0</v>
      </c>
      <c r="I36" s="41" t="s">
        <v>56</v>
      </c>
      <c r="J36" s="70"/>
      <c r="K36" s="107"/>
    </row>
    <row r="37" spans="1:11" ht="16.5" thickBot="1" x14ac:dyDescent="0.3">
      <c r="A37" s="104" t="s">
        <v>58</v>
      </c>
      <c r="B37" s="112"/>
      <c r="C37" s="105"/>
      <c r="D37" s="55">
        <v>0</v>
      </c>
      <c r="E37" s="55">
        <f>SUM(E8)+(E19)+(E29)</f>
        <v>350</v>
      </c>
      <c r="F37" s="53">
        <v>0</v>
      </c>
      <c r="G37" s="55">
        <v>0</v>
      </c>
      <c r="H37" s="53">
        <f>SUM(E37:G37)</f>
        <v>350</v>
      </c>
      <c r="I37" s="41" t="s">
        <v>56</v>
      </c>
      <c r="J37" s="70"/>
      <c r="K37" s="107"/>
    </row>
    <row r="38" spans="1:11" ht="31.5" customHeight="1" thickBot="1" x14ac:dyDescent="0.3">
      <c r="A38" s="104" t="s">
        <v>59</v>
      </c>
      <c r="B38" s="112"/>
      <c r="C38" s="105"/>
      <c r="D38" s="55">
        <v>0</v>
      </c>
      <c r="E38" s="55">
        <v>0</v>
      </c>
      <c r="F38" s="53">
        <v>0</v>
      </c>
      <c r="G38" s="55">
        <v>0</v>
      </c>
      <c r="H38" s="53">
        <v>0</v>
      </c>
      <c r="I38" s="41" t="s">
        <v>56</v>
      </c>
      <c r="J38" s="71"/>
      <c r="K38" s="15"/>
    </row>
    <row r="39" spans="1:11" ht="15.75" customHeight="1" thickBot="1" x14ac:dyDescent="0.3">
      <c r="A39" s="75" t="s">
        <v>110</v>
      </c>
      <c r="B39" s="76"/>
      <c r="C39" s="76"/>
      <c r="D39" s="76"/>
      <c r="E39" s="76"/>
      <c r="F39" s="76"/>
      <c r="G39" s="76"/>
      <c r="H39" s="76"/>
      <c r="I39" s="77"/>
      <c r="J39" s="69" t="s">
        <v>111</v>
      </c>
      <c r="K39" s="107"/>
    </row>
    <row r="40" spans="1:11" ht="16.5" thickBot="1" x14ac:dyDescent="0.3">
      <c r="A40" s="69" t="s">
        <v>46</v>
      </c>
      <c r="B40" s="75" t="s">
        <v>47</v>
      </c>
      <c r="C40" s="77"/>
      <c r="D40" s="55"/>
      <c r="E40" s="55">
        <v>4</v>
      </c>
      <c r="F40" s="53">
        <v>25.9</v>
      </c>
      <c r="G40" s="55" t="s">
        <v>38</v>
      </c>
      <c r="H40" s="53">
        <v>29.9</v>
      </c>
      <c r="I40" s="69" t="s">
        <v>67</v>
      </c>
      <c r="J40" s="70"/>
      <c r="K40" s="107"/>
    </row>
    <row r="41" spans="1:11" ht="15.75" customHeight="1" x14ac:dyDescent="0.25">
      <c r="A41" s="141"/>
      <c r="B41" s="93" t="s">
        <v>48</v>
      </c>
      <c r="C41" s="95"/>
      <c r="D41" s="96" t="s">
        <v>38</v>
      </c>
      <c r="E41" s="96">
        <v>29.9</v>
      </c>
      <c r="F41" s="98">
        <v>29.9</v>
      </c>
      <c r="G41" s="96" t="s">
        <v>38</v>
      </c>
      <c r="H41" s="98">
        <v>29.9</v>
      </c>
      <c r="I41" s="141"/>
      <c r="J41" s="70"/>
      <c r="K41" s="107"/>
    </row>
    <row r="42" spans="1:11" ht="15.75" customHeight="1" thickBot="1" x14ac:dyDescent="0.3">
      <c r="A42" s="141"/>
      <c r="B42" s="101" t="s">
        <v>49</v>
      </c>
      <c r="C42" s="103"/>
      <c r="D42" s="97"/>
      <c r="E42" s="97"/>
      <c r="F42" s="99"/>
      <c r="G42" s="97"/>
      <c r="H42" s="99"/>
      <c r="I42" s="141"/>
      <c r="J42" s="70"/>
      <c r="K42" s="107"/>
    </row>
    <row r="43" spans="1:11" ht="15.75" customHeight="1" thickBot="1" x14ac:dyDescent="0.3">
      <c r="A43" s="141"/>
      <c r="B43" s="75" t="s">
        <v>50</v>
      </c>
      <c r="C43" s="77"/>
      <c r="D43" s="55" t="s">
        <v>38</v>
      </c>
      <c r="E43" s="55">
        <f>SUM(E44:E50)</f>
        <v>15713.0915</v>
      </c>
      <c r="F43" s="53">
        <f t="shared" ref="F43:G43" si="1">SUM(F44:F50)</f>
        <v>86596.14</v>
      </c>
      <c r="G43" s="55">
        <f t="shared" si="1"/>
        <v>0</v>
      </c>
      <c r="H43" s="53">
        <f>SUM(H44:H50)</f>
        <v>102309.23149999999</v>
      </c>
      <c r="I43" s="141"/>
      <c r="J43" s="70"/>
      <c r="K43" s="107"/>
    </row>
    <row r="44" spans="1:11" ht="15.75" customHeight="1" thickBot="1" x14ac:dyDescent="0.3">
      <c r="A44" s="141"/>
      <c r="B44" s="104" t="s">
        <v>39</v>
      </c>
      <c r="C44" s="105"/>
      <c r="D44" s="55" t="s">
        <v>38</v>
      </c>
      <c r="E44" s="55">
        <v>0</v>
      </c>
      <c r="F44" s="53">
        <v>0</v>
      </c>
      <c r="G44" s="55">
        <v>0</v>
      </c>
      <c r="H44" s="53">
        <v>0</v>
      </c>
      <c r="I44" s="141"/>
      <c r="J44" s="70"/>
      <c r="K44" s="107"/>
    </row>
    <row r="45" spans="1:11" ht="16.5" customHeight="1" x14ac:dyDescent="0.25">
      <c r="A45" s="141"/>
      <c r="B45" s="93" t="s">
        <v>40</v>
      </c>
      <c r="C45" s="95"/>
      <c r="D45" s="96" t="s">
        <v>38</v>
      </c>
      <c r="E45" s="120">
        <v>14676.4</v>
      </c>
      <c r="F45" s="153">
        <v>81403.7</v>
      </c>
      <c r="G45" s="96">
        <v>0</v>
      </c>
      <c r="H45" s="98">
        <f>SUM(E45:G46)</f>
        <v>96080.099999999991</v>
      </c>
      <c r="I45" s="141"/>
      <c r="J45" s="70"/>
      <c r="K45" s="15"/>
    </row>
    <row r="46" spans="1:11" ht="15.75" customHeight="1" thickBot="1" x14ac:dyDescent="0.3">
      <c r="A46" s="141"/>
      <c r="B46" s="101" t="s">
        <v>41</v>
      </c>
      <c r="C46" s="103"/>
      <c r="D46" s="97"/>
      <c r="E46" s="121"/>
      <c r="F46" s="154"/>
      <c r="G46" s="97"/>
      <c r="H46" s="99"/>
      <c r="I46" s="141"/>
      <c r="J46" s="70"/>
      <c r="K46" s="107"/>
    </row>
    <row r="47" spans="1:11" ht="18.75" customHeight="1" x14ac:dyDescent="0.25">
      <c r="A47" s="141"/>
      <c r="B47" s="93" t="s">
        <v>42</v>
      </c>
      <c r="C47" s="95"/>
      <c r="D47" s="96" t="s">
        <v>38</v>
      </c>
      <c r="E47" s="98">
        <f>SUM(936.7915+99.9)</f>
        <v>1036.6915000000001</v>
      </c>
      <c r="F47" s="153">
        <v>5192.4399999999996</v>
      </c>
      <c r="G47" s="96">
        <v>0</v>
      </c>
      <c r="H47" s="98">
        <f>SUM(E47:G48)</f>
        <v>6229.1314999999995</v>
      </c>
      <c r="I47" s="141"/>
      <c r="J47" s="70"/>
      <c r="K47" s="107"/>
    </row>
    <row r="48" spans="1:11" ht="21" customHeight="1" thickBot="1" x14ac:dyDescent="0.3">
      <c r="A48" s="141"/>
      <c r="B48" s="110" t="s">
        <v>43</v>
      </c>
      <c r="C48" s="111"/>
      <c r="D48" s="97"/>
      <c r="E48" s="99"/>
      <c r="F48" s="154"/>
      <c r="G48" s="97"/>
      <c r="H48" s="99"/>
      <c r="I48" s="141"/>
      <c r="J48" s="70"/>
      <c r="K48" s="15"/>
    </row>
    <row r="49" spans="1:11" ht="24.75" customHeight="1" x14ac:dyDescent="0.25">
      <c r="A49" s="141"/>
      <c r="B49" s="93" t="s">
        <v>44</v>
      </c>
      <c r="C49" s="95"/>
      <c r="D49" s="96" t="s">
        <v>38</v>
      </c>
      <c r="E49" s="96">
        <v>0</v>
      </c>
      <c r="F49" s="98">
        <v>0</v>
      </c>
      <c r="G49" s="96">
        <v>0</v>
      </c>
      <c r="H49" s="98">
        <v>0</v>
      </c>
      <c r="I49" s="141"/>
      <c r="J49" s="70"/>
      <c r="K49" s="15"/>
    </row>
    <row r="50" spans="1:11" ht="15.75" customHeight="1" thickBot="1" x14ac:dyDescent="0.3">
      <c r="A50" s="100"/>
      <c r="B50" s="110" t="s">
        <v>45</v>
      </c>
      <c r="C50" s="111"/>
      <c r="D50" s="97"/>
      <c r="E50" s="97"/>
      <c r="F50" s="99"/>
      <c r="G50" s="97"/>
      <c r="H50" s="99"/>
      <c r="I50" s="100"/>
      <c r="J50" s="70"/>
      <c r="K50" s="107"/>
    </row>
    <row r="51" spans="1:11" ht="16.5" thickBot="1" x14ac:dyDescent="0.3">
      <c r="A51" s="69" t="s">
        <v>51</v>
      </c>
      <c r="B51" s="75" t="s">
        <v>52</v>
      </c>
      <c r="C51" s="77"/>
      <c r="D51" s="55" t="s">
        <v>38</v>
      </c>
      <c r="E51" s="55">
        <v>25.9</v>
      </c>
      <c r="F51" s="53" t="s">
        <v>38</v>
      </c>
      <c r="G51" s="55" t="s">
        <v>38</v>
      </c>
      <c r="H51" s="53">
        <v>25.9</v>
      </c>
      <c r="I51" s="69" t="s">
        <v>67</v>
      </c>
      <c r="J51" s="70"/>
      <c r="K51" s="107"/>
    </row>
    <row r="52" spans="1:11" ht="15.75" customHeight="1" x14ac:dyDescent="0.25">
      <c r="A52" s="118"/>
      <c r="B52" s="93" t="s">
        <v>48</v>
      </c>
      <c r="C52" s="95"/>
      <c r="D52" s="96" t="s">
        <v>38</v>
      </c>
      <c r="E52" s="96">
        <v>25.9</v>
      </c>
      <c r="F52" s="98" t="s">
        <v>38</v>
      </c>
      <c r="G52" s="96" t="s">
        <v>38</v>
      </c>
      <c r="H52" s="98">
        <v>25.9</v>
      </c>
      <c r="I52" s="118"/>
      <c r="J52" s="70"/>
      <c r="K52" s="107"/>
    </row>
    <row r="53" spans="1:11" ht="16.5" thickBot="1" x14ac:dyDescent="0.3">
      <c r="A53" s="118"/>
      <c r="B53" s="101" t="s">
        <v>49</v>
      </c>
      <c r="C53" s="103"/>
      <c r="D53" s="97"/>
      <c r="E53" s="97"/>
      <c r="F53" s="99"/>
      <c r="G53" s="97"/>
      <c r="H53" s="99"/>
      <c r="I53" s="118"/>
      <c r="J53" s="70"/>
      <c r="K53" s="107"/>
    </row>
    <row r="54" spans="1:11" ht="15.75" customHeight="1" thickBot="1" x14ac:dyDescent="0.3">
      <c r="A54" s="118"/>
      <c r="B54" s="75" t="s">
        <v>50</v>
      </c>
      <c r="C54" s="77"/>
      <c r="D54" s="55" t="s">
        <v>38</v>
      </c>
      <c r="E54" s="55">
        <f>SUM(E55:E61)</f>
        <v>60460.720959999999</v>
      </c>
      <c r="F54" s="53">
        <f t="shared" ref="F54:H54" si="2">SUM(F55:F61)</f>
        <v>0</v>
      </c>
      <c r="G54" s="55">
        <f t="shared" si="2"/>
        <v>0</v>
      </c>
      <c r="H54" s="53">
        <f t="shared" si="2"/>
        <v>60460.720959999999</v>
      </c>
      <c r="I54" s="118"/>
      <c r="J54" s="70"/>
      <c r="K54" s="107"/>
    </row>
    <row r="55" spans="1:11" ht="16.5" thickBot="1" x14ac:dyDescent="0.3">
      <c r="A55" s="118"/>
      <c r="B55" s="104" t="s">
        <v>39</v>
      </c>
      <c r="C55" s="105"/>
      <c r="D55" s="55" t="s">
        <v>38</v>
      </c>
      <c r="E55" s="53">
        <v>19306.055990000001</v>
      </c>
      <c r="F55" s="53">
        <v>0</v>
      </c>
      <c r="G55" s="55">
        <v>0</v>
      </c>
      <c r="H55" s="53">
        <v>19306.055990000001</v>
      </c>
      <c r="I55" s="118"/>
      <c r="J55" s="70"/>
      <c r="K55" s="107"/>
    </row>
    <row r="56" spans="1:11" ht="15.75" customHeight="1" x14ac:dyDescent="0.25">
      <c r="A56" s="118"/>
      <c r="B56" s="93" t="s">
        <v>53</v>
      </c>
      <c r="C56" s="95"/>
      <c r="D56" s="96" t="s">
        <v>38</v>
      </c>
      <c r="E56" s="98">
        <v>37261.468699999998</v>
      </c>
      <c r="F56" s="98">
        <v>0</v>
      </c>
      <c r="G56" s="96">
        <v>0</v>
      </c>
      <c r="H56" s="98">
        <v>37261.468699999998</v>
      </c>
      <c r="I56" s="118"/>
      <c r="J56" s="70"/>
      <c r="K56" s="107"/>
    </row>
    <row r="57" spans="1:11" ht="16.5" thickBot="1" x14ac:dyDescent="0.3">
      <c r="A57" s="118"/>
      <c r="B57" s="101" t="s">
        <v>41</v>
      </c>
      <c r="C57" s="103"/>
      <c r="D57" s="97"/>
      <c r="E57" s="99"/>
      <c r="F57" s="99"/>
      <c r="G57" s="97"/>
      <c r="H57" s="99"/>
      <c r="I57" s="118"/>
      <c r="J57" s="70"/>
      <c r="K57" s="107"/>
    </row>
    <row r="58" spans="1:11" ht="15.75" x14ac:dyDescent="0.25">
      <c r="A58" s="118"/>
      <c r="B58" s="93" t="s">
        <v>42</v>
      </c>
      <c r="C58" s="95"/>
      <c r="D58" s="96" t="s">
        <v>38</v>
      </c>
      <c r="E58" s="98">
        <f>SUM(3610.69835+99.9+182.59792)</f>
        <v>3893.1962700000004</v>
      </c>
      <c r="F58" s="98">
        <v>0</v>
      </c>
      <c r="G58" s="96">
        <v>0</v>
      </c>
      <c r="H58" s="98">
        <f>E58</f>
        <v>3893.1962700000004</v>
      </c>
      <c r="I58" s="118"/>
      <c r="J58" s="70"/>
      <c r="K58" s="15"/>
    </row>
    <row r="59" spans="1:11" ht="15.75" thickBot="1" x14ac:dyDescent="0.3">
      <c r="A59" s="118"/>
      <c r="B59" s="110" t="s">
        <v>43</v>
      </c>
      <c r="C59" s="111"/>
      <c r="D59" s="97"/>
      <c r="E59" s="99"/>
      <c r="F59" s="99"/>
      <c r="G59" s="97"/>
      <c r="H59" s="99"/>
      <c r="I59" s="118"/>
      <c r="J59" s="70"/>
      <c r="K59" s="15"/>
    </row>
    <row r="60" spans="1:11" ht="15.75" x14ac:dyDescent="0.25">
      <c r="A60" s="118"/>
      <c r="B60" s="93" t="s">
        <v>44</v>
      </c>
      <c r="C60" s="95"/>
      <c r="D60" s="96" t="s">
        <v>38</v>
      </c>
      <c r="E60" s="96">
        <v>0</v>
      </c>
      <c r="F60" s="98">
        <v>0</v>
      </c>
      <c r="G60" s="96">
        <v>0</v>
      </c>
      <c r="H60" s="98">
        <v>0</v>
      </c>
      <c r="I60" s="118"/>
      <c r="J60" s="70"/>
      <c r="K60" s="15"/>
    </row>
    <row r="61" spans="1:11" ht="23.25" customHeight="1" thickBot="1" x14ac:dyDescent="0.3">
      <c r="A61" s="119"/>
      <c r="B61" s="110" t="s">
        <v>45</v>
      </c>
      <c r="C61" s="111"/>
      <c r="D61" s="97"/>
      <c r="E61" s="97"/>
      <c r="F61" s="99"/>
      <c r="G61" s="97"/>
      <c r="H61" s="99"/>
      <c r="I61" s="119"/>
      <c r="J61" s="70"/>
      <c r="K61" s="15"/>
    </row>
    <row r="62" spans="1:11" ht="47.25" customHeight="1" thickBot="1" x14ac:dyDescent="0.3">
      <c r="A62" s="69" t="s">
        <v>97</v>
      </c>
      <c r="B62" s="75" t="s">
        <v>52</v>
      </c>
      <c r="C62" s="77"/>
      <c r="D62" s="55" t="s">
        <v>38</v>
      </c>
      <c r="E62" s="55">
        <v>7.9</v>
      </c>
      <c r="F62" s="53" t="s">
        <v>38</v>
      </c>
      <c r="G62" s="55" t="s">
        <v>38</v>
      </c>
      <c r="H62" s="53">
        <v>7.9</v>
      </c>
      <c r="I62" s="69" t="s">
        <v>67</v>
      </c>
      <c r="J62" s="70"/>
      <c r="K62" s="15"/>
    </row>
    <row r="63" spans="1:11" ht="15.75" x14ac:dyDescent="0.25">
      <c r="A63" s="118"/>
      <c r="B63" s="93" t="s">
        <v>48</v>
      </c>
      <c r="C63" s="95"/>
      <c r="D63" s="96" t="s">
        <v>38</v>
      </c>
      <c r="E63" s="96" t="s">
        <v>38</v>
      </c>
      <c r="F63" s="98" t="s">
        <v>38</v>
      </c>
      <c r="G63" s="96" t="s">
        <v>38</v>
      </c>
      <c r="H63" s="98" t="s">
        <v>38</v>
      </c>
      <c r="I63" s="118"/>
      <c r="J63" s="70"/>
      <c r="K63" s="15"/>
    </row>
    <row r="64" spans="1:11" ht="16.5" thickBot="1" x14ac:dyDescent="0.3">
      <c r="A64" s="118"/>
      <c r="B64" s="101" t="s">
        <v>49</v>
      </c>
      <c r="C64" s="103"/>
      <c r="D64" s="97"/>
      <c r="E64" s="97"/>
      <c r="F64" s="99"/>
      <c r="G64" s="97"/>
      <c r="H64" s="99"/>
      <c r="I64" s="118"/>
      <c r="J64" s="70"/>
      <c r="K64" s="15"/>
    </row>
    <row r="65" spans="1:11" ht="16.5" thickBot="1" x14ac:dyDescent="0.3">
      <c r="A65" s="118"/>
      <c r="B65" s="75" t="s">
        <v>50</v>
      </c>
      <c r="C65" s="77"/>
      <c r="D65" s="55">
        <v>0</v>
      </c>
      <c r="E65" s="55">
        <f>SUM(E66:E72)</f>
        <v>15803.272019999999</v>
      </c>
      <c r="F65" s="53">
        <f t="shared" ref="F65:H65" si="3">SUM(F66:F72)</f>
        <v>0</v>
      </c>
      <c r="G65" s="55">
        <f t="shared" si="3"/>
        <v>0</v>
      </c>
      <c r="H65" s="53">
        <f t="shared" si="3"/>
        <v>15803.272019999999</v>
      </c>
      <c r="I65" s="118"/>
      <c r="J65" s="70"/>
      <c r="K65" s="15"/>
    </row>
    <row r="66" spans="1:11" ht="30" customHeight="1" thickBot="1" x14ac:dyDescent="0.3">
      <c r="A66" s="118"/>
      <c r="B66" s="104" t="s">
        <v>39</v>
      </c>
      <c r="C66" s="105"/>
      <c r="D66" s="55">
        <v>0</v>
      </c>
      <c r="E66" s="53">
        <v>5020.8440099999998</v>
      </c>
      <c r="F66" s="53">
        <v>0</v>
      </c>
      <c r="G66" s="55">
        <v>0</v>
      </c>
      <c r="H66" s="53">
        <f>SUM(D66:G66)</f>
        <v>5020.8440099999998</v>
      </c>
      <c r="I66" s="118"/>
      <c r="J66" s="70"/>
      <c r="K66" s="15"/>
    </row>
    <row r="67" spans="1:11" ht="16.5" customHeight="1" x14ac:dyDescent="0.25">
      <c r="A67" s="118"/>
      <c r="B67" s="93" t="s">
        <v>40</v>
      </c>
      <c r="C67" s="95"/>
      <c r="D67" s="96">
        <v>0</v>
      </c>
      <c r="E67" s="98">
        <v>9690.4319599999999</v>
      </c>
      <c r="F67" s="98">
        <v>0</v>
      </c>
      <c r="G67" s="96">
        <v>0</v>
      </c>
      <c r="H67" s="98">
        <f>SUM(D67:G68)</f>
        <v>9690.4319599999999</v>
      </c>
      <c r="I67" s="118"/>
      <c r="J67" s="70"/>
      <c r="K67" s="15"/>
    </row>
    <row r="68" spans="1:11" ht="16.5" thickBot="1" x14ac:dyDescent="0.3">
      <c r="A68" s="118"/>
      <c r="B68" s="101" t="s">
        <v>41</v>
      </c>
      <c r="C68" s="103"/>
      <c r="D68" s="97"/>
      <c r="E68" s="99"/>
      <c r="F68" s="99"/>
      <c r="G68" s="97"/>
      <c r="H68" s="99"/>
      <c r="I68" s="118"/>
      <c r="J68" s="70"/>
      <c r="K68" s="15"/>
    </row>
    <row r="69" spans="1:11" ht="15.75" customHeight="1" x14ac:dyDescent="0.25">
      <c r="A69" s="118"/>
      <c r="B69" s="93" t="s">
        <v>42</v>
      </c>
      <c r="C69" s="95"/>
      <c r="D69" s="96">
        <v>0</v>
      </c>
      <c r="E69" s="98">
        <f>SUM(939.02083+99.9+53.07522)</f>
        <v>1091.99605</v>
      </c>
      <c r="F69" s="98">
        <v>0</v>
      </c>
      <c r="G69" s="96">
        <v>0</v>
      </c>
      <c r="H69" s="98">
        <f>SUM(D69:G70)</f>
        <v>1091.99605</v>
      </c>
      <c r="I69" s="118"/>
      <c r="J69" s="70"/>
      <c r="K69" s="107"/>
    </row>
    <row r="70" spans="1:11" ht="15.75" customHeight="1" thickBot="1" x14ac:dyDescent="0.3">
      <c r="A70" s="118"/>
      <c r="B70" s="110" t="s">
        <v>43</v>
      </c>
      <c r="C70" s="111"/>
      <c r="D70" s="97"/>
      <c r="E70" s="99"/>
      <c r="F70" s="99"/>
      <c r="G70" s="97"/>
      <c r="H70" s="99"/>
      <c r="I70" s="118"/>
      <c r="J70" s="70"/>
      <c r="K70" s="107"/>
    </row>
    <row r="71" spans="1:11" ht="18.75" customHeight="1" x14ac:dyDescent="0.25">
      <c r="A71" s="118"/>
      <c r="B71" s="93" t="s">
        <v>44</v>
      </c>
      <c r="C71" s="95"/>
      <c r="D71" s="96">
        <v>0</v>
      </c>
      <c r="E71" s="98">
        <v>0</v>
      </c>
      <c r="F71" s="98">
        <v>0</v>
      </c>
      <c r="G71" s="96">
        <v>0</v>
      </c>
      <c r="H71" s="98">
        <f>SUM(D71:G72)</f>
        <v>0</v>
      </c>
      <c r="I71" s="118"/>
      <c r="J71" s="70"/>
      <c r="K71" s="15"/>
    </row>
    <row r="72" spans="1:11" ht="19.5" customHeight="1" thickBot="1" x14ac:dyDescent="0.3">
      <c r="A72" s="119"/>
      <c r="B72" s="110" t="s">
        <v>45</v>
      </c>
      <c r="C72" s="111"/>
      <c r="D72" s="97"/>
      <c r="E72" s="99"/>
      <c r="F72" s="99"/>
      <c r="G72" s="97"/>
      <c r="H72" s="99"/>
      <c r="I72" s="119"/>
      <c r="J72" s="71"/>
      <c r="K72" s="15"/>
    </row>
    <row r="73" spans="1:11" ht="15.75" customHeight="1" x14ac:dyDescent="0.25">
      <c r="A73" s="93" t="s">
        <v>54</v>
      </c>
      <c r="B73" s="94"/>
      <c r="C73" s="95"/>
      <c r="D73" s="96">
        <v>0</v>
      </c>
      <c r="E73" s="98">
        <f>SUM(E75:E78)</f>
        <v>91977.084480000005</v>
      </c>
      <c r="F73" s="98">
        <f>SUM(F76)+(F77)</f>
        <v>86596.14</v>
      </c>
      <c r="G73" s="96">
        <v>0</v>
      </c>
      <c r="H73" s="98">
        <f>SUM(E73:G74)</f>
        <v>178573.22448</v>
      </c>
      <c r="I73" s="69" t="s">
        <v>56</v>
      </c>
      <c r="J73" s="46"/>
      <c r="K73" s="107"/>
    </row>
    <row r="74" spans="1:11" ht="16.5" customHeight="1" thickBot="1" x14ac:dyDescent="0.3">
      <c r="A74" s="101" t="s">
        <v>112</v>
      </c>
      <c r="B74" s="102"/>
      <c r="C74" s="103"/>
      <c r="D74" s="97"/>
      <c r="E74" s="99"/>
      <c r="F74" s="99"/>
      <c r="G74" s="97"/>
      <c r="H74" s="99"/>
      <c r="I74" s="100"/>
      <c r="J74" s="46"/>
      <c r="K74" s="107"/>
    </row>
    <row r="75" spans="1:11" ht="15.75" customHeight="1" thickBot="1" x14ac:dyDescent="0.3">
      <c r="A75" s="104" t="s">
        <v>39</v>
      </c>
      <c r="B75" s="112"/>
      <c r="C75" s="105"/>
      <c r="D75" s="55">
        <v>0</v>
      </c>
      <c r="E75" s="53">
        <f>SUM(E55)+(E66)+E44</f>
        <v>24326.9</v>
      </c>
      <c r="F75" s="53">
        <v>0</v>
      </c>
      <c r="G75" s="55">
        <v>0</v>
      </c>
      <c r="H75" s="53">
        <f>SUM(E75:G75)</f>
        <v>24326.9</v>
      </c>
      <c r="I75" s="20" t="s">
        <v>56</v>
      </c>
      <c r="J75" s="46"/>
      <c r="K75" s="107"/>
    </row>
    <row r="76" spans="1:11" ht="15.75" customHeight="1" thickBot="1" x14ac:dyDescent="0.3">
      <c r="A76" s="75" t="s">
        <v>57</v>
      </c>
      <c r="B76" s="76"/>
      <c r="C76" s="77"/>
      <c r="D76" s="55">
        <v>0</v>
      </c>
      <c r="E76" s="53">
        <f>SUM(E45)+(E56)+(E67)</f>
        <v>61628.300660000001</v>
      </c>
      <c r="F76" s="53">
        <f>F45</f>
        <v>81403.7</v>
      </c>
      <c r="G76" s="55">
        <v>0</v>
      </c>
      <c r="H76" s="53">
        <f>SUM(E76:G76)</f>
        <v>143032.00065999999</v>
      </c>
      <c r="I76" s="20" t="s">
        <v>56</v>
      </c>
      <c r="J76" s="46"/>
      <c r="K76" s="107"/>
    </row>
    <row r="77" spans="1:11" ht="15.75" customHeight="1" thickBot="1" x14ac:dyDescent="0.3">
      <c r="A77" s="104" t="s">
        <v>58</v>
      </c>
      <c r="B77" s="112"/>
      <c r="C77" s="105"/>
      <c r="D77" s="55">
        <v>0</v>
      </c>
      <c r="E77" s="53">
        <f>SUM(E47)+(E58)+(E69)</f>
        <v>6021.88382</v>
      </c>
      <c r="F77" s="53">
        <f>F47</f>
        <v>5192.4399999999996</v>
      </c>
      <c r="G77" s="55">
        <v>0</v>
      </c>
      <c r="H77" s="53">
        <f>SUM(E77:G77)</f>
        <v>11214.32382</v>
      </c>
      <c r="I77" s="20" t="s">
        <v>56</v>
      </c>
      <c r="J77" s="46"/>
      <c r="K77" s="107"/>
    </row>
    <row r="78" spans="1:11" ht="15.75" customHeight="1" thickBot="1" x14ac:dyDescent="0.3">
      <c r="A78" s="104" t="s">
        <v>59</v>
      </c>
      <c r="B78" s="112"/>
      <c r="C78" s="105"/>
      <c r="D78" s="55">
        <v>0</v>
      </c>
      <c r="E78" s="53">
        <v>0</v>
      </c>
      <c r="F78" s="53">
        <v>0</v>
      </c>
      <c r="G78" s="55">
        <v>0</v>
      </c>
      <c r="H78" s="53">
        <v>0</v>
      </c>
      <c r="I78" s="20" t="s">
        <v>56</v>
      </c>
      <c r="J78" s="46"/>
      <c r="K78" s="107"/>
    </row>
    <row r="79" spans="1:11" ht="16.5" customHeight="1" thickBot="1" x14ac:dyDescent="0.3">
      <c r="A79" s="75" t="s">
        <v>113</v>
      </c>
      <c r="B79" s="76"/>
      <c r="C79" s="77"/>
      <c r="D79" s="55">
        <v>0</v>
      </c>
      <c r="E79" s="53">
        <f>SUM(E80:E82)</f>
        <v>92327.084480000005</v>
      </c>
      <c r="F79" s="53">
        <f>SUM(F80:F82)</f>
        <v>86596.14</v>
      </c>
      <c r="G79" s="55">
        <v>0</v>
      </c>
      <c r="H79" s="53">
        <f>SUM(D79:G79)</f>
        <v>178923.22448</v>
      </c>
      <c r="I79" s="20" t="s">
        <v>56</v>
      </c>
      <c r="J79" s="46"/>
      <c r="K79" s="15"/>
    </row>
    <row r="80" spans="1:11" ht="15.75" customHeight="1" thickBot="1" x14ac:dyDescent="0.3">
      <c r="A80" s="104" t="s">
        <v>39</v>
      </c>
      <c r="B80" s="112"/>
      <c r="C80" s="105"/>
      <c r="D80" s="55">
        <v>0</v>
      </c>
      <c r="E80" s="53">
        <f>E75</f>
        <v>24326.9</v>
      </c>
      <c r="F80" s="53">
        <v>0</v>
      </c>
      <c r="G80" s="55">
        <f>G75</f>
        <v>0</v>
      </c>
      <c r="H80" s="53">
        <f>H75</f>
        <v>24326.9</v>
      </c>
      <c r="I80" s="20" t="s">
        <v>56</v>
      </c>
      <c r="J80" s="46"/>
      <c r="K80" s="107"/>
    </row>
    <row r="81" spans="1:11" ht="23.25" customHeight="1" thickBot="1" x14ac:dyDescent="0.3">
      <c r="A81" s="75" t="s">
        <v>57</v>
      </c>
      <c r="B81" s="76"/>
      <c r="C81" s="77"/>
      <c r="D81" s="55">
        <v>0</v>
      </c>
      <c r="E81" s="55">
        <f>E76</f>
        <v>61628.300660000001</v>
      </c>
      <c r="F81" s="53">
        <f>F76</f>
        <v>81403.7</v>
      </c>
      <c r="G81" s="55">
        <f>G77</f>
        <v>0</v>
      </c>
      <c r="H81" s="53">
        <f>SUM(E81:G81)</f>
        <v>143032.00065999999</v>
      </c>
      <c r="I81" s="20" t="s">
        <v>56</v>
      </c>
      <c r="J81" s="46"/>
      <c r="K81" s="107"/>
    </row>
    <row r="82" spans="1:11" ht="31.5" customHeight="1" thickBot="1" x14ac:dyDescent="0.3">
      <c r="A82" s="104" t="s">
        <v>58</v>
      </c>
      <c r="B82" s="112"/>
      <c r="C82" s="105"/>
      <c r="D82" s="55">
        <v>0</v>
      </c>
      <c r="E82" s="53">
        <f>SUM(E69)+(E58)+(E47)+(E29)</f>
        <v>6371.88382</v>
      </c>
      <c r="F82" s="53">
        <f>F77</f>
        <v>5192.4399999999996</v>
      </c>
      <c r="G82" s="55">
        <f>G77</f>
        <v>0</v>
      </c>
      <c r="H82" s="53">
        <f>SUM(D82:G82)</f>
        <v>11564.32382</v>
      </c>
      <c r="I82" s="20" t="s">
        <v>56</v>
      </c>
      <c r="J82" s="46"/>
      <c r="K82" s="15"/>
    </row>
    <row r="83" spans="1:11" ht="30" customHeight="1" thickBot="1" x14ac:dyDescent="0.3">
      <c r="A83" s="104" t="s">
        <v>59</v>
      </c>
      <c r="B83" s="112"/>
      <c r="C83" s="105"/>
      <c r="D83" s="56">
        <v>0</v>
      </c>
      <c r="E83" s="56">
        <v>0</v>
      </c>
      <c r="F83" s="57">
        <v>0</v>
      </c>
      <c r="G83" s="56">
        <v>0</v>
      </c>
      <c r="H83" s="57">
        <v>0</v>
      </c>
      <c r="I83" s="22" t="s">
        <v>56</v>
      </c>
      <c r="J83" s="46"/>
      <c r="K83" s="15"/>
    </row>
    <row r="84" spans="1:11" ht="15.75" customHeight="1" thickBot="1" x14ac:dyDescent="0.3">
      <c r="A84" s="82" t="s">
        <v>114</v>
      </c>
      <c r="B84" s="82"/>
      <c r="C84" s="82"/>
      <c r="D84" s="82"/>
      <c r="E84" s="82"/>
      <c r="F84" s="82"/>
      <c r="G84" s="82"/>
      <c r="H84" s="82"/>
      <c r="I84" s="83"/>
      <c r="J84" s="69" t="s">
        <v>115</v>
      </c>
      <c r="K84" s="107"/>
    </row>
    <row r="85" spans="1:11" ht="16.5" thickBot="1" x14ac:dyDescent="0.3">
      <c r="A85" s="132" t="s">
        <v>60</v>
      </c>
      <c r="B85" s="87" t="s">
        <v>52</v>
      </c>
      <c r="C85" s="89"/>
      <c r="D85" s="55" t="s">
        <v>38</v>
      </c>
      <c r="E85" s="55" t="s">
        <v>38</v>
      </c>
      <c r="F85" s="53" t="s">
        <v>38</v>
      </c>
      <c r="G85" s="55">
        <v>2</v>
      </c>
      <c r="H85" s="53">
        <v>2</v>
      </c>
      <c r="I85" s="132" t="s">
        <v>67</v>
      </c>
      <c r="J85" s="70"/>
      <c r="K85" s="107"/>
    </row>
    <row r="86" spans="1:11" ht="15.75" customHeight="1" x14ac:dyDescent="0.25">
      <c r="A86" s="70"/>
      <c r="B86" s="90" t="s">
        <v>48</v>
      </c>
      <c r="C86" s="92"/>
      <c r="D86" s="96" t="s">
        <v>38</v>
      </c>
      <c r="E86" s="96" t="s">
        <v>38</v>
      </c>
      <c r="F86" s="98" t="s">
        <v>38</v>
      </c>
      <c r="G86" s="96" t="s">
        <v>38</v>
      </c>
      <c r="H86" s="98" t="s">
        <v>38</v>
      </c>
      <c r="I86" s="70"/>
      <c r="J86" s="70"/>
      <c r="K86" s="107"/>
    </row>
    <row r="87" spans="1:11" ht="16.5" thickBot="1" x14ac:dyDescent="0.3">
      <c r="A87" s="70"/>
      <c r="B87" s="87" t="s">
        <v>49</v>
      </c>
      <c r="C87" s="89"/>
      <c r="D87" s="97"/>
      <c r="E87" s="97"/>
      <c r="F87" s="99"/>
      <c r="G87" s="97"/>
      <c r="H87" s="99"/>
      <c r="I87" s="70"/>
      <c r="J87" s="70"/>
      <c r="K87" s="107"/>
    </row>
    <row r="88" spans="1:11" ht="15.75" customHeight="1" thickBot="1" x14ac:dyDescent="0.3">
      <c r="A88" s="70"/>
      <c r="B88" s="81" t="s">
        <v>50</v>
      </c>
      <c r="C88" s="83"/>
      <c r="D88" s="55">
        <v>0</v>
      </c>
      <c r="E88" s="55">
        <v>0</v>
      </c>
      <c r="F88" s="53">
        <v>0</v>
      </c>
      <c r="G88" s="55">
        <v>0</v>
      </c>
      <c r="H88" s="53">
        <v>0</v>
      </c>
      <c r="I88" s="70"/>
      <c r="J88" s="70"/>
      <c r="K88" s="107"/>
    </row>
    <row r="89" spans="1:11" ht="16.5" thickBot="1" x14ac:dyDescent="0.3">
      <c r="A89" s="70"/>
      <c r="B89" s="78" t="s">
        <v>39</v>
      </c>
      <c r="C89" s="80"/>
      <c r="D89" s="55">
        <v>0</v>
      </c>
      <c r="E89" s="55">
        <v>0</v>
      </c>
      <c r="F89" s="53">
        <v>0</v>
      </c>
      <c r="G89" s="55">
        <v>0</v>
      </c>
      <c r="H89" s="53">
        <v>0</v>
      </c>
      <c r="I89" s="70"/>
      <c r="J89" s="70"/>
      <c r="K89" s="107"/>
    </row>
    <row r="90" spans="1:11" ht="16.5" customHeight="1" x14ac:dyDescent="0.25">
      <c r="A90" s="70"/>
      <c r="B90" s="90" t="s">
        <v>40</v>
      </c>
      <c r="C90" s="92"/>
      <c r="D90" s="96">
        <v>0</v>
      </c>
      <c r="E90" s="96">
        <v>0</v>
      </c>
      <c r="F90" s="98">
        <v>0</v>
      </c>
      <c r="G90" s="96">
        <v>0</v>
      </c>
      <c r="H90" s="98">
        <v>0</v>
      </c>
      <c r="I90" s="70"/>
      <c r="J90" s="70"/>
      <c r="K90" s="15"/>
    </row>
    <row r="91" spans="1:11" ht="15.75" customHeight="1" thickBot="1" x14ac:dyDescent="0.3">
      <c r="A91" s="70"/>
      <c r="B91" s="87" t="s">
        <v>41</v>
      </c>
      <c r="C91" s="89"/>
      <c r="D91" s="97"/>
      <c r="E91" s="97"/>
      <c r="F91" s="99"/>
      <c r="G91" s="97"/>
      <c r="H91" s="99"/>
      <c r="I91" s="70"/>
      <c r="J91" s="70"/>
      <c r="K91" s="107"/>
    </row>
    <row r="92" spans="1:11" ht="19.5" customHeight="1" x14ac:dyDescent="0.25">
      <c r="A92" s="70"/>
      <c r="B92" s="90" t="s">
        <v>42</v>
      </c>
      <c r="C92" s="92"/>
      <c r="D92" s="96">
        <v>0</v>
      </c>
      <c r="E92" s="96">
        <v>0</v>
      </c>
      <c r="F92" s="98">
        <v>0</v>
      </c>
      <c r="G92" s="96">
        <v>0</v>
      </c>
      <c r="H92" s="98">
        <v>0</v>
      </c>
      <c r="I92" s="70"/>
      <c r="J92" s="70"/>
      <c r="K92" s="107"/>
    </row>
    <row r="93" spans="1:11" ht="31.5" customHeight="1" thickBot="1" x14ac:dyDescent="0.3">
      <c r="A93" s="70"/>
      <c r="B93" s="134" t="s">
        <v>43</v>
      </c>
      <c r="C93" s="135"/>
      <c r="D93" s="97"/>
      <c r="E93" s="97"/>
      <c r="F93" s="99"/>
      <c r="G93" s="97"/>
      <c r="H93" s="99"/>
      <c r="I93" s="70"/>
      <c r="J93" s="70"/>
      <c r="K93" s="15"/>
    </row>
    <row r="94" spans="1:11" ht="30" customHeight="1" x14ac:dyDescent="0.25">
      <c r="A94" s="70"/>
      <c r="B94" s="90" t="s">
        <v>44</v>
      </c>
      <c r="C94" s="92"/>
      <c r="D94" s="96">
        <v>0</v>
      </c>
      <c r="E94" s="96">
        <v>0</v>
      </c>
      <c r="F94" s="98">
        <v>0</v>
      </c>
      <c r="G94" s="96">
        <v>0</v>
      </c>
      <c r="H94" s="98">
        <v>0</v>
      </c>
      <c r="I94" s="70"/>
      <c r="J94" s="70"/>
      <c r="K94" s="15"/>
    </row>
    <row r="95" spans="1:11" ht="15.75" customHeight="1" thickBot="1" x14ac:dyDescent="0.3">
      <c r="A95" s="71"/>
      <c r="B95" s="134" t="s">
        <v>45</v>
      </c>
      <c r="C95" s="135"/>
      <c r="D95" s="97"/>
      <c r="E95" s="97"/>
      <c r="F95" s="99"/>
      <c r="G95" s="97"/>
      <c r="H95" s="99"/>
      <c r="I95" s="71"/>
      <c r="J95" s="70"/>
      <c r="K95" s="45"/>
    </row>
    <row r="96" spans="1:11" ht="21.75" customHeight="1" thickBot="1" x14ac:dyDescent="0.3">
      <c r="A96" s="126" t="s">
        <v>61</v>
      </c>
      <c r="B96" s="81" t="s">
        <v>52</v>
      </c>
      <c r="C96" s="83"/>
      <c r="D96" s="55" t="s">
        <v>38</v>
      </c>
      <c r="E96" s="55" t="s">
        <v>38</v>
      </c>
      <c r="F96" s="53" t="s">
        <v>38</v>
      </c>
      <c r="G96" s="55">
        <v>1800</v>
      </c>
      <c r="H96" s="53">
        <v>1800</v>
      </c>
      <c r="I96" s="72" t="s">
        <v>38</v>
      </c>
      <c r="J96" s="70"/>
      <c r="K96" s="15"/>
    </row>
    <row r="97" spans="1:11" s="25" customFormat="1" ht="15.75" x14ac:dyDescent="0.25">
      <c r="A97" s="70"/>
      <c r="B97" s="90" t="s">
        <v>48</v>
      </c>
      <c r="C97" s="92"/>
      <c r="D97" s="96" t="s">
        <v>38</v>
      </c>
      <c r="E97" s="96" t="s">
        <v>38</v>
      </c>
      <c r="F97" s="98" t="s">
        <v>38</v>
      </c>
      <c r="G97" s="96" t="s">
        <v>38</v>
      </c>
      <c r="H97" s="98" t="s">
        <v>38</v>
      </c>
      <c r="I97" s="73"/>
      <c r="J97" s="70"/>
      <c r="K97" s="24"/>
    </row>
    <row r="98" spans="1:11" ht="16.5" thickBot="1" x14ac:dyDescent="0.3">
      <c r="A98" s="70"/>
      <c r="B98" s="87" t="s">
        <v>49</v>
      </c>
      <c r="C98" s="89"/>
      <c r="D98" s="97"/>
      <c r="E98" s="97"/>
      <c r="F98" s="99"/>
      <c r="G98" s="97"/>
      <c r="H98" s="99"/>
      <c r="I98" s="73"/>
      <c r="J98" s="70"/>
      <c r="K98" s="15"/>
    </row>
    <row r="99" spans="1:11" ht="16.5" thickBot="1" x14ac:dyDescent="0.3">
      <c r="A99" s="70"/>
      <c r="B99" s="81" t="s">
        <v>50</v>
      </c>
      <c r="C99" s="83"/>
      <c r="D99" s="55" t="s">
        <v>38</v>
      </c>
      <c r="E99" s="55" t="s">
        <v>38</v>
      </c>
      <c r="F99" s="53" t="s">
        <v>38</v>
      </c>
      <c r="G99" s="55" t="s">
        <v>38</v>
      </c>
      <c r="H99" s="53" t="s">
        <v>38</v>
      </c>
      <c r="I99" s="73"/>
      <c r="J99" s="70"/>
      <c r="K99" s="15"/>
    </row>
    <row r="100" spans="1:11" ht="30" customHeight="1" thickBot="1" x14ac:dyDescent="0.3">
      <c r="A100" s="70"/>
      <c r="B100" s="78" t="s">
        <v>39</v>
      </c>
      <c r="C100" s="80"/>
      <c r="D100" s="55" t="s">
        <v>38</v>
      </c>
      <c r="E100" s="55" t="s">
        <v>38</v>
      </c>
      <c r="F100" s="53" t="s">
        <v>38</v>
      </c>
      <c r="G100" s="55" t="s">
        <v>38</v>
      </c>
      <c r="H100" s="53" t="s">
        <v>38</v>
      </c>
      <c r="I100" s="73"/>
      <c r="J100" s="70"/>
      <c r="K100" s="15"/>
    </row>
    <row r="101" spans="1:11" ht="15.75" customHeight="1" x14ac:dyDescent="0.25">
      <c r="A101" s="70"/>
      <c r="B101" s="90" t="s">
        <v>40</v>
      </c>
      <c r="C101" s="92"/>
      <c r="D101" s="96" t="s">
        <v>38</v>
      </c>
      <c r="E101" s="96" t="s">
        <v>38</v>
      </c>
      <c r="F101" s="98" t="s">
        <v>38</v>
      </c>
      <c r="G101" s="96" t="s">
        <v>38</v>
      </c>
      <c r="H101" s="98" t="s">
        <v>38</v>
      </c>
      <c r="I101" s="73"/>
      <c r="J101" s="70"/>
      <c r="K101" s="15"/>
    </row>
    <row r="102" spans="1:11" ht="16.5" thickBot="1" x14ac:dyDescent="0.3">
      <c r="A102" s="70"/>
      <c r="B102" s="87" t="s">
        <v>41</v>
      </c>
      <c r="C102" s="89"/>
      <c r="D102" s="97"/>
      <c r="E102" s="97"/>
      <c r="F102" s="99"/>
      <c r="G102" s="97"/>
      <c r="H102" s="99"/>
      <c r="I102" s="73"/>
      <c r="J102" s="70"/>
    </row>
    <row r="103" spans="1:11" ht="16.5" customHeight="1" x14ac:dyDescent="0.25">
      <c r="A103" s="70"/>
      <c r="B103" s="90" t="s">
        <v>42</v>
      </c>
      <c r="C103" s="92"/>
      <c r="D103" s="96" t="s">
        <v>38</v>
      </c>
      <c r="E103" s="96" t="s">
        <v>38</v>
      </c>
      <c r="F103" s="98" t="s">
        <v>38</v>
      </c>
      <c r="G103" s="96" t="s">
        <v>38</v>
      </c>
      <c r="H103" s="98" t="s">
        <v>38</v>
      </c>
      <c r="I103" s="73"/>
      <c r="J103" s="70"/>
    </row>
    <row r="104" spans="1:11" ht="15.75" thickBot="1" x14ac:dyDescent="0.3">
      <c r="A104" s="70"/>
      <c r="B104" s="134" t="s">
        <v>43</v>
      </c>
      <c r="C104" s="135"/>
      <c r="D104" s="97"/>
      <c r="E104" s="97"/>
      <c r="F104" s="99"/>
      <c r="G104" s="97"/>
      <c r="H104" s="99"/>
      <c r="I104" s="73"/>
      <c r="J104" s="70"/>
    </row>
    <row r="105" spans="1:11" ht="15.75" x14ac:dyDescent="0.25">
      <c r="A105" s="70"/>
      <c r="B105" s="90" t="s">
        <v>44</v>
      </c>
      <c r="C105" s="92"/>
      <c r="D105" s="96" t="s">
        <v>38</v>
      </c>
      <c r="E105" s="96" t="s">
        <v>38</v>
      </c>
      <c r="F105" s="98" t="s">
        <v>38</v>
      </c>
      <c r="G105" s="96" t="s">
        <v>38</v>
      </c>
      <c r="H105" s="98" t="s">
        <v>38</v>
      </c>
      <c r="I105" s="73"/>
      <c r="J105" s="70"/>
    </row>
    <row r="106" spans="1:11" ht="16.5" customHeight="1" thickBot="1" x14ac:dyDescent="0.3">
      <c r="A106" s="71"/>
      <c r="B106" s="134" t="s">
        <v>45</v>
      </c>
      <c r="C106" s="135"/>
      <c r="D106" s="97"/>
      <c r="E106" s="97"/>
      <c r="F106" s="99"/>
      <c r="G106" s="97"/>
      <c r="H106" s="99"/>
      <c r="I106" s="74"/>
      <c r="J106" s="71"/>
    </row>
    <row r="107" spans="1:11" ht="16.5" customHeight="1" x14ac:dyDescent="0.25">
      <c r="A107" s="90" t="s">
        <v>54</v>
      </c>
      <c r="B107" s="91"/>
      <c r="C107" s="92"/>
      <c r="D107" s="96">
        <v>0</v>
      </c>
      <c r="E107" s="96">
        <v>0</v>
      </c>
      <c r="F107" s="98">
        <v>0</v>
      </c>
      <c r="G107" s="96">
        <f>G110+G111</f>
        <v>0</v>
      </c>
      <c r="H107" s="98">
        <f>SUM(D107:G108)</f>
        <v>0</v>
      </c>
      <c r="I107" s="126" t="s">
        <v>56</v>
      </c>
      <c r="J107" s="46"/>
    </row>
    <row r="108" spans="1:11" ht="16.5" customHeight="1" thickBot="1" x14ac:dyDescent="0.3">
      <c r="A108" s="87" t="s">
        <v>116</v>
      </c>
      <c r="B108" s="88"/>
      <c r="C108" s="89"/>
      <c r="D108" s="97"/>
      <c r="E108" s="97"/>
      <c r="F108" s="99"/>
      <c r="G108" s="97"/>
      <c r="H108" s="99"/>
      <c r="I108" s="127"/>
      <c r="J108" s="46"/>
    </row>
    <row r="109" spans="1:11" ht="16.5" thickBot="1" x14ac:dyDescent="0.3">
      <c r="A109" s="78" t="s">
        <v>39</v>
      </c>
      <c r="B109" s="79"/>
      <c r="C109" s="80"/>
      <c r="D109" s="55">
        <v>0</v>
      </c>
      <c r="E109" s="55">
        <v>0</v>
      </c>
      <c r="F109" s="53">
        <v>0</v>
      </c>
      <c r="G109" s="55">
        <v>0</v>
      </c>
      <c r="H109" s="53">
        <v>0</v>
      </c>
      <c r="I109" s="16" t="s">
        <v>56</v>
      </c>
      <c r="J109" s="46"/>
    </row>
    <row r="110" spans="1:11" ht="16.5" thickBot="1" x14ac:dyDescent="0.3">
      <c r="A110" s="81" t="s">
        <v>57</v>
      </c>
      <c r="B110" s="82"/>
      <c r="C110" s="83"/>
      <c r="D110" s="55">
        <v>0</v>
      </c>
      <c r="E110" s="55">
        <v>0</v>
      </c>
      <c r="F110" s="53">
        <v>0</v>
      </c>
      <c r="G110" s="55">
        <v>0</v>
      </c>
      <c r="H110" s="53">
        <f>G110</f>
        <v>0</v>
      </c>
      <c r="I110" s="16" t="s">
        <v>56</v>
      </c>
      <c r="J110" s="46"/>
    </row>
    <row r="111" spans="1:11" ht="16.5" customHeight="1" thickBot="1" x14ac:dyDescent="0.3">
      <c r="A111" s="78" t="s">
        <v>58</v>
      </c>
      <c r="B111" s="79"/>
      <c r="C111" s="80"/>
      <c r="D111" s="55">
        <v>0</v>
      </c>
      <c r="E111" s="55">
        <v>0</v>
      </c>
      <c r="F111" s="53">
        <v>0</v>
      </c>
      <c r="G111" s="55">
        <v>0</v>
      </c>
      <c r="H111" s="53">
        <f>G111</f>
        <v>0</v>
      </c>
      <c r="I111" s="16" t="s">
        <v>56</v>
      </c>
      <c r="J111" s="46"/>
    </row>
    <row r="112" spans="1:11" ht="16.5" thickBot="1" x14ac:dyDescent="0.3">
      <c r="A112" s="78" t="s">
        <v>59</v>
      </c>
      <c r="B112" s="79"/>
      <c r="C112" s="80"/>
      <c r="D112" s="55">
        <v>0</v>
      </c>
      <c r="E112" s="55">
        <v>0</v>
      </c>
      <c r="F112" s="53">
        <v>0</v>
      </c>
      <c r="G112" s="55">
        <v>0</v>
      </c>
      <c r="H112" s="53">
        <v>0</v>
      </c>
      <c r="I112" s="16" t="s">
        <v>56</v>
      </c>
      <c r="J112" s="46"/>
    </row>
    <row r="113" spans="1:10" ht="16.5" thickBot="1" x14ac:dyDescent="0.3">
      <c r="A113" s="81" t="s">
        <v>62</v>
      </c>
      <c r="B113" s="82"/>
      <c r="C113" s="83"/>
      <c r="D113" s="53">
        <f>D107+D79</f>
        <v>0</v>
      </c>
      <c r="E113" s="53">
        <f>E107+E79</f>
        <v>92327.084480000005</v>
      </c>
      <c r="F113" s="53">
        <f>F107+F73</f>
        <v>86596.14</v>
      </c>
      <c r="G113" s="53">
        <v>0</v>
      </c>
      <c r="H113" s="53">
        <f>H107+H79</f>
        <v>178923.22448</v>
      </c>
      <c r="I113" s="40" t="s">
        <v>56</v>
      </c>
      <c r="J113" s="46"/>
    </row>
    <row r="114" spans="1:10" ht="16.5" thickBot="1" x14ac:dyDescent="0.3">
      <c r="A114" s="84" t="s">
        <v>39</v>
      </c>
      <c r="B114" s="85"/>
      <c r="C114" s="86"/>
      <c r="D114" s="53">
        <f>D108+D80</f>
        <v>0</v>
      </c>
      <c r="E114" s="53">
        <f>E109+E80</f>
        <v>24326.9</v>
      </c>
      <c r="F114" s="53">
        <f>F109+F80</f>
        <v>0</v>
      </c>
      <c r="G114" s="53">
        <f>G109+G75</f>
        <v>0</v>
      </c>
      <c r="H114" s="53">
        <f>H109+H75</f>
        <v>24326.9</v>
      </c>
      <c r="I114" s="40" t="s">
        <v>56</v>
      </c>
      <c r="J114" s="46"/>
    </row>
    <row r="115" spans="1:10" ht="16.5" thickBot="1" x14ac:dyDescent="0.3">
      <c r="A115" s="81" t="s">
        <v>57</v>
      </c>
      <c r="B115" s="82"/>
      <c r="C115" s="83"/>
      <c r="D115" s="55">
        <f>D109+D81</f>
        <v>0</v>
      </c>
      <c r="E115" s="55">
        <f>E110+E81</f>
        <v>61628.300660000001</v>
      </c>
      <c r="F115" s="53">
        <f>F110+F76</f>
        <v>81403.7</v>
      </c>
      <c r="G115" s="55">
        <f>G110+G76</f>
        <v>0</v>
      </c>
      <c r="H115" s="53">
        <f>H110+H76</f>
        <v>143032.00065999999</v>
      </c>
      <c r="I115" s="40" t="s">
        <v>56</v>
      </c>
      <c r="J115" s="46"/>
    </row>
    <row r="116" spans="1:10" ht="16.5" thickBot="1" x14ac:dyDescent="0.3">
      <c r="A116" s="78" t="s">
        <v>58</v>
      </c>
      <c r="B116" s="79"/>
      <c r="C116" s="80"/>
      <c r="D116" s="55">
        <f>D110+D82</f>
        <v>0</v>
      </c>
      <c r="E116" s="53">
        <f>E111+E82</f>
        <v>6371.88382</v>
      </c>
      <c r="F116" s="53">
        <f>F111+F77</f>
        <v>5192.4399999999996</v>
      </c>
      <c r="G116" s="55">
        <f>G111+G77</f>
        <v>0</v>
      </c>
      <c r="H116" s="53">
        <f>H111+H82</f>
        <v>11564.32382</v>
      </c>
      <c r="I116" s="40" t="s">
        <v>56</v>
      </c>
      <c r="J116" s="46"/>
    </row>
    <row r="117" spans="1:10" ht="16.5" thickBot="1" x14ac:dyDescent="0.3">
      <c r="A117" s="78" t="s">
        <v>59</v>
      </c>
      <c r="B117" s="79"/>
      <c r="C117" s="80"/>
      <c r="D117" s="55">
        <f>D111+D83</f>
        <v>0</v>
      </c>
      <c r="E117" s="55">
        <f>E111+E83</f>
        <v>0</v>
      </c>
      <c r="F117" s="53">
        <f>F111+F83</f>
        <v>0</v>
      </c>
      <c r="G117" s="55">
        <v>0</v>
      </c>
      <c r="H117" s="53">
        <v>0</v>
      </c>
      <c r="I117" s="16" t="s">
        <v>56</v>
      </c>
      <c r="J117" s="47"/>
    </row>
    <row r="118" spans="1:10" x14ac:dyDescent="0.25">
      <c r="A118" s="15"/>
      <c r="B118" s="15"/>
      <c r="C118" s="15"/>
      <c r="D118" s="15"/>
      <c r="E118" s="15"/>
      <c r="F118" s="24"/>
      <c r="G118" s="15"/>
      <c r="H118" s="24"/>
      <c r="I118" s="15"/>
    </row>
    <row r="119" spans="1:10" ht="15.75" x14ac:dyDescent="0.25">
      <c r="A119" s="18"/>
    </row>
    <row r="120" spans="1:10" ht="31.5" x14ac:dyDescent="0.25">
      <c r="A120" s="30" t="s">
        <v>84</v>
      </c>
      <c r="C120" t="s">
        <v>64</v>
      </c>
    </row>
    <row r="121" spans="1:10" ht="15.75" x14ac:dyDescent="0.25">
      <c r="A121" s="18"/>
    </row>
    <row r="122" spans="1:10" ht="15.75" x14ac:dyDescent="0.25">
      <c r="A122" s="18"/>
    </row>
  </sheetData>
  <mergeCells count="309">
    <mergeCell ref="H107:H108"/>
    <mergeCell ref="I107:I108"/>
    <mergeCell ref="F101:F102"/>
    <mergeCell ref="G101:G102"/>
    <mergeCell ref="H101:H102"/>
    <mergeCell ref="B99:C99"/>
    <mergeCell ref="B105:C105"/>
    <mergeCell ref="B106:C106"/>
    <mergeCell ref="D105:D106"/>
    <mergeCell ref="D107:D108"/>
    <mergeCell ref="E107:E108"/>
    <mergeCell ref="F107:F108"/>
    <mergeCell ref="G107:G108"/>
    <mergeCell ref="G103:G104"/>
    <mergeCell ref="H103:H104"/>
    <mergeCell ref="A96:A106"/>
    <mergeCell ref="D9:D10"/>
    <mergeCell ref="A12:B19"/>
    <mergeCell ref="A85:A95"/>
    <mergeCell ref="I51:I61"/>
    <mergeCell ref="I85:I95"/>
    <mergeCell ref="A62:A72"/>
    <mergeCell ref="I62:I72"/>
    <mergeCell ref="A40:A50"/>
    <mergeCell ref="I40:I50"/>
    <mergeCell ref="B100:C100"/>
    <mergeCell ref="B101:C101"/>
    <mergeCell ref="B102:C102"/>
    <mergeCell ref="D101:D102"/>
    <mergeCell ref="E101:E102"/>
    <mergeCell ref="E105:E106"/>
    <mergeCell ref="F105:F106"/>
    <mergeCell ref="G105:G106"/>
    <mergeCell ref="H105:H106"/>
    <mergeCell ref="B103:C103"/>
    <mergeCell ref="B104:C104"/>
    <mergeCell ref="D103:D104"/>
    <mergeCell ref="E103:E104"/>
    <mergeCell ref="F103:F104"/>
    <mergeCell ref="B96:C96"/>
    <mergeCell ref="B97:C97"/>
    <mergeCell ref="B98:C98"/>
    <mergeCell ref="D97:D98"/>
    <mergeCell ref="E97:E98"/>
    <mergeCell ref="F97:F98"/>
    <mergeCell ref="G97:G98"/>
    <mergeCell ref="H97:H98"/>
    <mergeCell ref="K91:K92"/>
    <mergeCell ref="H90:H91"/>
    <mergeCell ref="K69:K70"/>
    <mergeCell ref="B88:C88"/>
    <mergeCell ref="B89:C89"/>
    <mergeCell ref="B90:C90"/>
    <mergeCell ref="B91:C91"/>
    <mergeCell ref="D90:D91"/>
    <mergeCell ref="E90:E91"/>
    <mergeCell ref="F94:F95"/>
    <mergeCell ref="G94:G95"/>
    <mergeCell ref="H94:H95"/>
    <mergeCell ref="B94:C94"/>
    <mergeCell ref="B95:C95"/>
    <mergeCell ref="K88:K89"/>
    <mergeCell ref="K73:K74"/>
    <mergeCell ref="B92:C92"/>
    <mergeCell ref="B93:C93"/>
    <mergeCell ref="D92:D93"/>
    <mergeCell ref="E92:E93"/>
    <mergeCell ref="F92:F93"/>
    <mergeCell ref="G92:G93"/>
    <mergeCell ref="H92:H93"/>
    <mergeCell ref="K75:K76"/>
    <mergeCell ref="F90:F91"/>
    <mergeCell ref="G90:G91"/>
    <mergeCell ref="B86:C86"/>
    <mergeCell ref="B87:C87"/>
    <mergeCell ref="D86:D87"/>
    <mergeCell ref="E86:E87"/>
    <mergeCell ref="F86:F87"/>
    <mergeCell ref="G86:G87"/>
    <mergeCell ref="H86:H87"/>
    <mergeCell ref="A78:C78"/>
    <mergeCell ref="A79:C79"/>
    <mergeCell ref="A80:C80"/>
    <mergeCell ref="A81:C81"/>
    <mergeCell ref="A82:C82"/>
    <mergeCell ref="A83:C83"/>
    <mergeCell ref="I73:I74"/>
    <mergeCell ref="K56:K57"/>
    <mergeCell ref="A75:C75"/>
    <mergeCell ref="A76:C76"/>
    <mergeCell ref="A77:C77"/>
    <mergeCell ref="A73:C73"/>
    <mergeCell ref="A74:C74"/>
    <mergeCell ref="D73:D74"/>
    <mergeCell ref="E73:E74"/>
    <mergeCell ref="F73:F74"/>
    <mergeCell ref="G73:G74"/>
    <mergeCell ref="B71:C71"/>
    <mergeCell ref="B72:C72"/>
    <mergeCell ref="D71:D72"/>
    <mergeCell ref="E71:E72"/>
    <mergeCell ref="F71:F72"/>
    <mergeCell ref="G71:G72"/>
    <mergeCell ref="K77:K78"/>
    <mergeCell ref="B69:C69"/>
    <mergeCell ref="B70:C70"/>
    <mergeCell ref="D69:D70"/>
    <mergeCell ref="E69:E70"/>
    <mergeCell ref="F69:F70"/>
    <mergeCell ref="G69:G70"/>
    <mergeCell ref="G63:G64"/>
    <mergeCell ref="H63:H64"/>
    <mergeCell ref="B65:C65"/>
    <mergeCell ref="B66:C66"/>
    <mergeCell ref="B67:C67"/>
    <mergeCell ref="B68:C68"/>
    <mergeCell ref="D67:D68"/>
    <mergeCell ref="E67:E68"/>
    <mergeCell ref="F67:F68"/>
    <mergeCell ref="G67:G68"/>
    <mergeCell ref="B62:C62"/>
    <mergeCell ref="B63:C63"/>
    <mergeCell ref="B64:C64"/>
    <mergeCell ref="D63:D64"/>
    <mergeCell ref="E63:E64"/>
    <mergeCell ref="F63:F64"/>
    <mergeCell ref="K41:K42"/>
    <mergeCell ref="B60:C60"/>
    <mergeCell ref="B61:C61"/>
    <mergeCell ref="D60:D61"/>
    <mergeCell ref="E60:E61"/>
    <mergeCell ref="F60:F61"/>
    <mergeCell ref="G60:G61"/>
    <mergeCell ref="H60:H61"/>
    <mergeCell ref="K43:K44"/>
    <mergeCell ref="F56:F57"/>
    <mergeCell ref="G56:G57"/>
    <mergeCell ref="H56:H57"/>
    <mergeCell ref="B58:C58"/>
    <mergeCell ref="B59:C59"/>
    <mergeCell ref="D58:D59"/>
    <mergeCell ref="E58:E59"/>
    <mergeCell ref="F58:F59"/>
    <mergeCell ref="G58:G59"/>
    <mergeCell ref="B55:C55"/>
    <mergeCell ref="H58:H59"/>
    <mergeCell ref="B56:C56"/>
    <mergeCell ref="B57:C57"/>
    <mergeCell ref="D56:D57"/>
    <mergeCell ref="E56:E57"/>
    <mergeCell ref="A51:A61"/>
    <mergeCell ref="B51:C51"/>
    <mergeCell ref="B52:C52"/>
    <mergeCell ref="B53:C53"/>
    <mergeCell ref="D52:D53"/>
    <mergeCell ref="E52:E53"/>
    <mergeCell ref="B50:C50"/>
    <mergeCell ref="D49:D50"/>
    <mergeCell ref="E49:E50"/>
    <mergeCell ref="F49:F50"/>
    <mergeCell ref="G49:G50"/>
    <mergeCell ref="H49:H50"/>
    <mergeCell ref="K31:K32"/>
    <mergeCell ref="A38:C38"/>
    <mergeCell ref="B54:C54"/>
    <mergeCell ref="E41:E42"/>
    <mergeCell ref="F45:F46"/>
    <mergeCell ref="G45:G46"/>
    <mergeCell ref="H45:H46"/>
    <mergeCell ref="K54:K55"/>
    <mergeCell ref="A36:C36"/>
    <mergeCell ref="A37:C37"/>
    <mergeCell ref="I22:I32"/>
    <mergeCell ref="B23:C23"/>
    <mergeCell ref="D23:D24"/>
    <mergeCell ref="E23:E24"/>
    <mergeCell ref="F23:F24"/>
    <mergeCell ref="G23:G24"/>
    <mergeCell ref="H23:H24"/>
    <mergeCell ref="B24:C24"/>
    <mergeCell ref="H29:H30"/>
    <mergeCell ref="B30:C30"/>
    <mergeCell ref="B31:C31"/>
    <mergeCell ref="D31:D32"/>
    <mergeCell ref="E31:E32"/>
    <mergeCell ref="F31:F32"/>
    <mergeCell ref="G31:G32"/>
    <mergeCell ref="H31:H32"/>
    <mergeCell ref="B32:C32"/>
    <mergeCell ref="B29:C29"/>
    <mergeCell ref="D29:D30"/>
    <mergeCell ref="E29:E30"/>
    <mergeCell ref="F29:F30"/>
    <mergeCell ref="K6:K7"/>
    <mergeCell ref="E9:E10"/>
    <mergeCell ref="F9:F10"/>
    <mergeCell ref="G9:G10"/>
    <mergeCell ref="H9:H10"/>
    <mergeCell ref="K9:K10"/>
    <mergeCell ref="A6:B10"/>
    <mergeCell ref="C6:C10"/>
    <mergeCell ref="D6:H6"/>
    <mergeCell ref="D7:H7"/>
    <mergeCell ref="D8:H8"/>
    <mergeCell ref="A11:B11"/>
    <mergeCell ref="H67:H68"/>
    <mergeCell ref="H69:H70"/>
    <mergeCell ref="H71:H72"/>
    <mergeCell ref="H73:H74"/>
    <mergeCell ref="A84:I84"/>
    <mergeCell ref="B85:C85"/>
    <mergeCell ref="D94:D95"/>
    <mergeCell ref="E94:E95"/>
    <mergeCell ref="E16:E17"/>
    <mergeCell ref="F16:F17"/>
    <mergeCell ref="G16:G17"/>
    <mergeCell ref="H16:H17"/>
    <mergeCell ref="I16:I17"/>
    <mergeCell ref="D18:D19"/>
    <mergeCell ref="E18:E19"/>
    <mergeCell ref="F18:F19"/>
    <mergeCell ref="G18:G19"/>
    <mergeCell ref="H18:H19"/>
    <mergeCell ref="D16:D17"/>
    <mergeCell ref="F41:F42"/>
    <mergeCell ref="G41:G42"/>
    <mergeCell ref="H41:H42"/>
    <mergeCell ref="I18:I19"/>
    <mergeCell ref="K80:K81"/>
    <mergeCell ref="K84:K85"/>
    <mergeCell ref="K86:K87"/>
    <mergeCell ref="K18:K19"/>
    <mergeCell ref="A20:J20"/>
    <mergeCell ref="B40:C40"/>
    <mergeCell ref="B41:C41"/>
    <mergeCell ref="J12:J19"/>
    <mergeCell ref="D14:D15"/>
    <mergeCell ref="E14:E15"/>
    <mergeCell ref="F14:F15"/>
    <mergeCell ref="G14:G15"/>
    <mergeCell ref="H14:H15"/>
    <mergeCell ref="A22:A32"/>
    <mergeCell ref="I14:I15"/>
    <mergeCell ref="B43:C43"/>
    <mergeCell ref="B44:C44"/>
    <mergeCell ref="B45:C45"/>
    <mergeCell ref="B46:C46"/>
    <mergeCell ref="D45:D46"/>
    <mergeCell ref="E45:E46"/>
    <mergeCell ref="B42:C42"/>
    <mergeCell ref="D41:D42"/>
    <mergeCell ref="G29:G30"/>
    <mergeCell ref="K16:K17"/>
    <mergeCell ref="K14:K15"/>
    <mergeCell ref="K23:K24"/>
    <mergeCell ref="K36:K37"/>
    <mergeCell ref="K39:K40"/>
    <mergeCell ref="K46:K47"/>
    <mergeCell ref="K50:K51"/>
    <mergeCell ref="K52:K53"/>
    <mergeCell ref="A21:J21"/>
    <mergeCell ref="B22:C22"/>
    <mergeCell ref="K27:K28"/>
    <mergeCell ref="B47:C47"/>
    <mergeCell ref="B48:C48"/>
    <mergeCell ref="D47:D48"/>
    <mergeCell ref="E47:E48"/>
    <mergeCell ref="F47:F48"/>
    <mergeCell ref="G47:G48"/>
    <mergeCell ref="F52:F53"/>
    <mergeCell ref="G52:G53"/>
    <mergeCell ref="H52:H53"/>
    <mergeCell ref="H47:H48"/>
    <mergeCell ref="K29:K30"/>
    <mergeCell ref="B49:C49"/>
    <mergeCell ref="A35:C35"/>
    <mergeCell ref="B25:C25"/>
    <mergeCell ref="B26:C26"/>
    <mergeCell ref="B27:C27"/>
    <mergeCell ref="D27:D28"/>
    <mergeCell ref="E27:E28"/>
    <mergeCell ref="F27:F28"/>
    <mergeCell ref="G27:G28"/>
    <mergeCell ref="H27:H28"/>
    <mergeCell ref="B28:C28"/>
    <mergeCell ref="J22:J38"/>
    <mergeCell ref="J39:J72"/>
    <mergeCell ref="J84:J106"/>
    <mergeCell ref="I96:I106"/>
    <mergeCell ref="A39:I39"/>
    <mergeCell ref="A117:C117"/>
    <mergeCell ref="A116:C116"/>
    <mergeCell ref="A115:C115"/>
    <mergeCell ref="A114:C114"/>
    <mergeCell ref="A113:C113"/>
    <mergeCell ref="A112:C112"/>
    <mergeCell ref="A111:C111"/>
    <mergeCell ref="A110:C110"/>
    <mergeCell ref="A109:C109"/>
    <mergeCell ref="A108:C108"/>
    <mergeCell ref="A107:C107"/>
    <mergeCell ref="A33:C33"/>
    <mergeCell ref="D33:D34"/>
    <mergeCell ref="E33:E34"/>
    <mergeCell ref="F33:F34"/>
    <mergeCell ref="G33:G34"/>
    <mergeCell ref="H33:H34"/>
    <mergeCell ref="I33:I34"/>
    <mergeCell ref="A34:C34"/>
  </mergeCells>
  <hyperlinks>
    <hyperlink ref="C13" r:id="rId1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C17" r:id="rId2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C19" r:id="rId3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55" r:id="rId4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59" r:id="rId5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61" r:id="rId6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66" r:id="rId7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70" r:id="rId8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72" r:id="rId9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75" r:id="rId10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77" r:id="rId11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78" r:id="rId12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80" r:id="rId13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82" r:id="rId14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83" r:id="rId15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89" r:id="rId16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93" r:id="rId17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95" r:id="rId18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100" r:id="rId19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104" r:id="rId20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106" r:id="rId21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109" r:id="rId22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111" r:id="rId23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112" r:id="rId24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114" r:id="rId25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116" r:id="rId26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117" r:id="rId27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44" r:id="rId28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48" r:id="rId29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50" r:id="rId30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26" r:id="rId31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30" r:id="rId32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B32" r:id="rId33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35" r:id="rId34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37" r:id="rId35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  <hyperlink ref="A38" r:id="rId36" location="Par384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384"/>
  </hyperlinks>
  <pageMargins left="0.7" right="0.7" top="0.75" bottom="0.75" header="0.3" footer="0.3"/>
  <pageSetup paperSize="9" scale="82" fitToHeight="0" orientation="landscape"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B13" sqref="B13:F17"/>
    </sheetView>
  </sheetViews>
  <sheetFormatPr defaultRowHeight="15" x14ac:dyDescent="0.25"/>
  <cols>
    <col min="1" max="1" width="32.85546875" customWidth="1"/>
    <col min="2" max="2" width="14.28515625" customWidth="1"/>
    <col min="3" max="3" width="9.85546875" customWidth="1"/>
    <col min="4" max="5" width="13.140625" bestFit="1" customWidth="1"/>
    <col min="6" max="6" width="10.85546875" bestFit="1" customWidth="1"/>
  </cols>
  <sheetData>
    <row r="1" spans="1:7" ht="18.75" x14ac:dyDescent="0.3">
      <c r="G1" s="1" t="s">
        <v>68</v>
      </c>
    </row>
    <row r="2" spans="1:7" ht="18.75" x14ac:dyDescent="0.3">
      <c r="A2" s="1"/>
    </row>
    <row r="3" spans="1:7" ht="18.75" x14ac:dyDescent="0.3">
      <c r="D3" s="2" t="s">
        <v>69</v>
      </c>
    </row>
    <row r="4" spans="1:7" ht="18.75" x14ac:dyDescent="0.3">
      <c r="D4" s="2" t="s">
        <v>70</v>
      </c>
    </row>
    <row r="5" spans="1:7" ht="18.75" x14ac:dyDescent="0.3">
      <c r="D5" s="27"/>
    </row>
    <row r="6" spans="1:7" ht="19.5" thickBot="1" x14ac:dyDescent="0.35">
      <c r="D6" s="1" t="s">
        <v>71</v>
      </c>
    </row>
    <row r="7" spans="1:7" ht="16.5" thickBot="1" x14ac:dyDescent="0.3">
      <c r="A7" s="126" t="s">
        <v>72</v>
      </c>
      <c r="B7" s="81" t="s">
        <v>73</v>
      </c>
      <c r="C7" s="82"/>
      <c r="D7" s="82"/>
      <c r="E7" s="82"/>
      <c r="F7" s="83"/>
      <c r="G7" s="11" t="s">
        <v>74</v>
      </c>
    </row>
    <row r="8" spans="1:7" ht="15.75" customHeight="1" x14ac:dyDescent="0.25">
      <c r="A8" s="132"/>
      <c r="B8" s="126" t="s">
        <v>76</v>
      </c>
      <c r="C8" s="90" t="s">
        <v>77</v>
      </c>
      <c r="D8" s="91"/>
      <c r="E8" s="91"/>
      <c r="F8" s="92"/>
      <c r="G8" s="12" t="s">
        <v>75</v>
      </c>
    </row>
    <row r="9" spans="1:7" ht="16.5" thickBot="1" x14ac:dyDescent="0.3">
      <c r="A9" s="132"/>
      <c r="B9" s="132"/>
      <c r="C9" s="87" t="s">
        <v>78</v>
      </c>
      <c r="D9" s="88"/>
      <c r="E9" s="88"/>
      <c r="F9" s="89"/>
      <c r="G9" s="13"/>
    </row>
    <row r="10" spans="1:7" x14ac:dyDescent="0.25">
      <c r="A10" s="132"/>
      <c r="B10" s="132"/>
      <c r="C10" s="126" t="s">
        <v>65</v>
      </c>
      <c r="D10" s="126" t="s">
        <v>14</v>
      </c>
      <c r="E10" s="126" t="s">
        <v>15</v>
      </c>
      <c r="F10" s="126" t="s">
        <v>35</v>
      </c>
      <c r="G10" s="13"/>
    </row>
    <row r="11" spans="1:7" ht="15.75" thickBot="1" x14ac:dyDescent="0.3">
      <c r="A11" s="127"/>
      <c r="B11" s="127"/>
      <c r="C11" s="127"/>
      <c r="D11" s="127" t="s">
        <v>32</v>
      </c>
      <c r="E11" s="127" t="s">
        <v>32</v>
      </c>
      <c r="F11" s="127" t="s">
        <v>32</v>
      </c>
      <c r="G11" s="14"/>
    </row>
    <row r="12" spans="1:7" ht="16.5" thickBot="1" x14ac:dyDescent="0.3">
      <c r="A12" s="19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</row>
    <row r="13" spans="1:7" ht="51.75" customHeight="1" thickBot="1" x14ac:dyDescent="0.3">
      <c r="A13" s="19" t="s">
        <v>79</v>
      </c>
      <c r="B13" s="53">
        <f>SUM(D13:F13)</f>
        <v>178923.22448</v>
      </c>
      <c r="C13" s="53">
        <v>0</v>
      </c>
      <c r="D13" s="53">
        <f>Лист2!E79</f>
        <v>92327.084480000005</v>
      </c>
      <c r="E13" s="53">
        <f>Лист2!F12</f>
        <v>86596.14</v>
      </c>
      <c r="F13" s="53">
        <f>Лист2!G12</f>
        <v>0</v>
      </c>
      <c r="G13" s="23"/>
    </row>
    <row r="14" spans="1:7" ht="20.25" customHeight="1" thickBot="1" x14ac:dyDescent="0.3">
      <c r="A14" s="28" t="s">
        <v>80</v>
      </c>
      <c r="B14" s="53">
        <f t="shared" ref="B14:B15" si="0">SUM(C14:F14)</f>
        <v>24326.9</v>
      </c>
      <c r="C14" s="53">
        <v>0</v>
      </c>
      <c r="D14" s="53">
        <f>Лист2!E13</f>
        <v>24326.9</v>
      </c>
      <c r="E14" s="53">
        <v>0</v>
      </c>
      <c r="F14" s="53">
        <v>0</v>
      </c>
      <c r="G14" s="23"/>
    </row>
    <row r="15" spans="1:7" ht="24" customHeight="1" thickBot="1" x14ac:dyDescent="0.3">
      <c r="A15" s="19" t="s">
        <v>81</v>
      </c>
      <c r="B15" s="53">
        <f t="shared" si="0"/>
        <v>143032.00065999999</v>
      </c>
      <c r="C15" s="53">
        <v>0</v>
      </c>
      <c r="D15" s="53">
        <f>Лист2!E14</f>
        <v>61628.300660000001</v>
      </c>
      <c r="E15" s="53">
        <f>Лист2!F14</f>
        <v>81403.7</v>
      </c>
      <c r="F15" s="53">
        <f>Лист2!G14</f>
        <v>0</v>
      </c>
      <c r="G15" s="23"/>
    </row>
    <row r="16" spans="1:7" ht="26.25" customHeight="1" thickBot="1" x14ac:dyDescent="0.3">
      <c r="A16" s="28" t="s">
        <v>82</v>
      </c>
      <c r="B16" s="53">
        <f>SUM(C16:F16)</f>
        <v>11564.32382</v>
      </c>
      <c r="C16" s="53">
        <v>0</v>
      </c>
      <c r="D16" s="53">
        <f>Лист2!E16</f>
        <v>6371.88382</v>
      </c>
      <c r="E16" s="53">
        <f>Лист2!F16</f>
        <v>5192.4399999999996</v>
      </c>
      <c r="F16" s="53">
        <f>Лист2!G16</f>
        <v>0</v>
      </c>
      <c r="G16" s="23"/>
    </row>
    <row r="17" spans="1:7" ht="16.5" thickBot="1" x14ac:dyDescent="0.3">
      <c r="A17" s="28" t="s">
        <v>83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23">
        <v>0</v>
      </c>
    </row>
    <row r="18" spans="1:7" ht="15.75" x14ac:dyDescent="0.25">
      <c r="A18" s="18"/>
      <c r="B18" s="31"/>
    </row>
    <row r="19" spans="1:7" ht="15.75" x14ac:dyDescent="0.25">
      <c r="A19" s="18" t="s">
        <v>63</v>
      </c>
      <c r="B19" s="142" t="s">
        <v>64</v>
      </c>
      <c r="C19" s="143"/>
      <c r="D19" s="143"/>
      <c r="E19" s="143"/>
      <c r="F19" s="143"/>
      <c r="G19" s="143"/>
    </row>
    <row r="21" spans="1:7" ht="18.75" x14ac:dyDescent="0.3">
      <c r="A21" s="27"/>
    </row>
    <row r="22" spans="1:7" ht="18.75" x14ac:dyDescent="0.3">
      <c r="A22" s="29"/>
    </row>
  </sheetData>
  <mergeCells count="10">
    <mergeCell ref="B19:G19"/>
    <mergeCell ref="D10:D11"/>
    <mergeCell ref="E10:E11"/>
    <mergeCell ref="F10:F11"/>
    <mergeCell ref="A7:A11"/>
    <mergeCell ref="B7:F7"/>
    <mergeCell ref="B8:B11"/>
    <mergeCell ref="C8:F8"/>
    <mergeCell ref="C9:F9"/>
    <mergeCell ref="C10:C11"/>
  </mergeCells>
  <hyperlinks>
    <hyperlink ref="A14" r:id="rId1" location="Par426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426"/>
    <hyperlink ref="A16" r:id="rId2" location="Par426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426"/>
    <hyperlink ref="A17" r:id="rId3" location="Par426" tooltip="Ссылка на текущий документ" display="D:\Мои документы\ПОСТАНОВЛЕНИЯ УЭРПиТ 2013г\Разработка долгоср цел программ\Постановление Правительства Новосибирской области от 30_01_2.rtf - Par426"/>
  </hyperlinks>
  <pageMargins left="0.7" right="0.7" top="0.75" bottom="0.75" header="0.3" footer="0.3"/>
  <pageSetup paperSize="9" scale="84" fitToHeight="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C15" sqref="C15"/>
    </sheetView>
  </sheetViews>
  <sheetFormatPr defaultRowHeight="15" x14ac:dyDescent="0.25"/>
  <cols>
    <col min="1" max="1" width="3.85546875" customWidth="1"/>
    <col min="2" max="2" width="53" customWidth="1"/>
    <col min="3" max="3" width="12.28515625" customWidth="1"/>
    <col min="4" max="5" width="13" customWidth="1"/>
    <col min="6" max="6" width="13.5703125" customWidth="1"/>
    <col min="7" max="7" width="9.5703125" bestFit="1" customWidth="1"/>
  </cols>
  <sheetData>
    <row r="1" spans="1:7" ht="18.75" x14ac:dyDescent="0.3">
      <c r="A1" s="1" t="s">
        <v>99</v>
      </c>
      <c r="F1" s="1" t="s">
        <v>85</v>
      </c>
    </row>
    <row r="2" spans="1:7" ht="18.75" x14ac:dyDescent="0.3">
      <c r="A2" s="27"/>
    </row>
    <row r="3" spans="1:7" ht="18.75" x14ac:dyDescent="0.3">
      <c r="C3" s="2" t="s">
        <v>86</v>
      </c>
    </row>
    <row r="4" spans="1:7" ht="18.75" x14ac:dyDescent="0.3">
      <c r="C4" s="2" t="s">
        <v>70</v>
      </c>
    </row>
    <row r="5" spans="1:7" ht="19.5" thickBot="1" x14ac:dyDescent="0.35">
      <c r="C5" s="1" t="s">
        <v>71</v>
      </c>
    </row>
    <row r="6" spans="1:7" ht="15.75" x14ac:dyDescent="0.25">
      <c r="A6" s="32" t="s">
        <v>87</v>
      </c>
      <c r="B6" s="150" t="s">
        <v>89</v>
      </c>
      <c r="C6" s="144" t="s">
        <v>90</v>
      </c>
      <c r="D6" s="145"/>
      <c r="E6" s="145"/>
      <c r="F6" s="146"/>
    </row>
    <row r="7" spans="1:7" ht="14.25" customHeight="1" thickBot="1" x14ac:dyDescent="0.3">
      <c r="A7" s="33" t="s">
        <v>88</v>
      </c>
      <c r="B7" s="151"/>
      <c r="C7" s="147"/>
      <c r="D7" s="148"/>
      <c r="E7" s="148"/>
      <c r="F7" s="149"/>
    </row>
    <row r="8" spans="1:7" ht="18.75" customHeight="1" thickBot="1" x14ac:dyDescent="0.3">
      <c r="A8" s="34"/>
      <c r="B8" s="152"/>
      <c r="C8" s="35">
        <v>2017</v>
      </c>
      <c r="D8" s="35">
        <v>2018</v>
      </c>
      <c r="E8" s="35">
        <v>2019</v>
      </c>
      <c r="F8" s="35">
        <v>2020</v>
      </c>
    </row>
    <row r="9" spans="1:7" ht="65.25" customHeight="1" thickBot="1" x14ac:dyDescent="0.3">
      <c r="A9" s="36">
        <v>1</v>
      </c>
      <c r="B9" s="37" t="s">
        <v>91</v>
      </c>
      <c r="C9" s="58">
        <v>0</v>
      </c>
      <c r="D9" s="58">
        <f>Лист3!D14</f>
        <v>24326.9</v>
      </c>
      <c r="E9" s="58">
        <v>0</v>
      </c>
      <c r="F9" s="58">
        <v>0</v>
      </c>
    </row>
    <row r="10" spans="1:7" ht="68.25" customHeight="1" thickBot="1" x14ac:dyDescent="0.3">
      <c r="A10" s="36">
        <v>2</v>
      </c>
      <c r="B10" s="37" t="s">
        <v>92</v>
      </c>
      <c r="C10" s="58">
        <v>0</v>
      </c>
      <c r="D10" s="58">
        <f>Лист3!D15</f>
        <v>61628.300660000001</v>
      </c>
      <c r="E10" s="58">
        <f>Лист3!E15</f>
        <v>81403.7</v>
      </c>
      <c r="F10" s="58">
        <f>Лист3!F15</f>
        <v>0</v>
      </c>
    </row>
    <row r="11" spans="1:7" ht="83.25" customHeight="1" thickBot="1" x14ac:dyDescent="0.3">
      <c r="A11" s="36">
        <v>3</v>
      </c>
      <c r="B11" s="37" t="s">
        <v>93</v>
      </c>
      <c r="C11" s="58">
        <v>0</v>
      </c>
      <c r="D11" s="58">
        <f>Лист3!D16</f>
        <v>6371.88382</v>
      </c>
      <c r="E11" s="58">
        <f>Лист3!E16</f>
        <v>5192.4399999999996</v>
      </c>
      <c r="F11" s="58">
        <f>Лист3!F16</f>
        <v>0</v>
      </c>
    </row>
    <row r="12" spans="1:7" ht="66" customHeight="1" thickBot="1" x14ac:dyDescent="0.3">
      <c r="A12" s="36">
        <v>4</v>
      </c>
      <c r="B12" s="37" t="s">
        <v>94</v>
      </c>
      <c r="C12" s="58">
        <v>0</v>
      </c>
      <c r="D12" s="58">
        <v>0</v>
      </c>
      <c r="E12" s="58">
        <v>0</v>
      </c>
      <c r="F12" s="58">
        <v>0</v>
      </c>
    </row>
    <row r="13" spans="1:7" ht="16.5" thickBot="1" x14ac:dyDescent="0.3">
      <c r="A13" s="36"/>
      <c r="B13" s="38" t="s">
        <v>95</v>
      </c>
      <c r="C13" s="58">
        <v>0</v>
      </c>
      <c r="D13" s="58">
        <f>SUM(D9:D11)</f>
        <v>92327.084480000005</v>
      </c>
      <c r="E13" s="58">
        <f t="shared" ref="E13:F13" si="0">SUM(E9:E11)</f>
        <v>86596.14</v>
      </c>
      <c r="F13" s="58">
        <f t="shared" si="0"/>
        <v>0</v>
      </c>
      <c r="G13" s="39"/>
    </row>
    <row r="15" spans="1:7" ht="110.25" customHeight="1" x14ac:dyDescent="0.25"/>
  </sheetData>
  <mergeCells count="2">
    <mergeCell ref="C6:F7"/>
    <mergeCell ref="B6:B8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2020-01-20T03:30:33Z</dcterms:modified>
</cp:coreProperties>
</file>