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  Тимофеева\Исполнение бюджета 2018 год\Исполнение за 9 месяцев 2018\Дополнительные материалы\"/>
    </mc:Choice>
  </mc:AlternateContent>
  <bookViews>
    <workbookView xWindow="0" yWindow="0" windowWidth="20160" windowHeight="8715" tabRatio="599"/>
  </bookViews>
  <sheets>
    <sheet name="МО из МР (2)" sheetId="13" r:id="rId1"/>
  </sheets>
  <definedNames>
    <definedName name="_xlnm.Print_Titles" localSheetId="0">'МО из МР (2)'!$A:$A</definedName>
  </definedNames>
  <calcPr calcId="152511"/>
</workbook>
</file>

<file path=xl/calcChain.xml><?xml version="1.0" encoding="utf-8"?>
<calcChain xmlns="http://schemas.openxmlformats.org/spreadsheetml/2006/main">
  <c r="AS29" i="13" l="1"/>
  <c r="AR29" i="13"/>
  <c r="AS28" i="13"/>
  <c r="AR28" i="13"/>
  <c r="AS27" i="13"/>
  <c r="AR27" i="13"/>
  <c r="AS26" i="13"/>
  <c r="AR26" i="13"/>
  <c r="AS25" i="13"/>
  <c r="AR25" i="13"/>
  <c r="AS24" i="13"/>
  <c r="AR24" i="13"/>
  <c r="AS23" i="13"/>
  <c r="AR23" i="13"/>
  <c r="AS22" i="13"/>
  <c r="AR22" i="13"/>
  <c r="AS21" i="13"/>
  <c r="AR21" i="13"/>
  <c r="AS20" i="13"/>
  <c r="AR20" i="13"/>
  <c r="AS19" i="13"/>
  <c r="AR19" i="13"/>
  <c r="AS18" i="13"/>
  <c r="AR18" i="13"/>
  <c r="AS17" i="13"/>
  <c r="AR17" i="13"/>
  <c r="AS16" i="13"/>
  <c r="AR16" i="13"/>
  <c r="AS15" i="13"/>
  <c r="AR15" i="13"/>
  <c r="AS14" i="13"/>
  <c r="AR14" i="13"/>
  <c r="AS13" i="13"/>
  <c r="AR13" i="13"/>
  <c r="AS12" i="13"/>
  <c r="AR12" i="13"/>
  <c r="AS11" i="13"/>
  <c r="AR11" i="13"/>
  <c r="AS10" i="13"/>
  <c r="AR10" i="13"/>
  <c r="AS9" i="13"/>
  <c r="AR9" i="13"/>
  <c r="AS8" i="13"/>
  <c r="AR8" i="13"/>
  <c r="V28" i="13"/>
  <c r="V17" i="13"/>
  <c r="V16" i="13"/>
  <c r="V14" i="13"/>
  <c r="V12" i="13"/>
  <c r="AK29" i="13" l="1"/>
  <c r="AN9" i="13"/>
  <c r="AK9" i="13"/>
  <c r="AK8" i="13"/>
  <c r="AP30" i="13"/>
  <c r="AO30" i="13"/>
  <c r="AQ29" i="13"/>
  <c r="AQ28" i="13"/>
  <c r="AQ27" i="13"/>
  <c r="AQ26" i="13"/>
  <c r="AQ25" i="13"/>
  <c r="AQ24" i="13"/>
  <c r="AQ23" i="13"/>
  <c r="AQ22" i="13"/>
  <c r="AQ21" i="13"/>
  <c r="AQ20" i="13"/>
  <c r="AQ19" i="13"/>
  <c r="AQ18" i="13"/>
  <c r="AQ17" i="13"/>
  <c r="AQ16" i="13"/>
  <c r="AQ15" i="13"/>
  <c r="AQ14" i="13"/>
  <c r="AQ13" i="13"/>
  <c r="AQ12" i="13"/>
  <c r="AQ11" i="13"/>
  <c r="AQ10" i="13"/>
  <c r="AQ9" i="13"/>
  <c r="AQ8" i="13"/>
  <c r="AM30" i="13"/>
  <c r="AL30" i="13"/>
  <c r="AI30" i="13"/>
  <c r="AJ30" i="13"/>
  <c r="AG30" i="13"/>
  <c r="AF30" i="13"/>
  <c r="AH9" i="13"/>
  <c r="AH8" i="13"/>
  <c r="AD30" i="13"/>
  <c r="AC30" i="13"/>
  <c r="AE9" i="13"/>
  <c r="AA30" i="13"/>
  <c r="Z30" i="13"/>
  <c r="AB28" i="13"/>
  <c r="AB26" i="13"/>
  <c r="AB24" i="13"/>
  <c r="AB23" i="13"/>
  <c r="AB22" i="13"/>
  <c r="AB20" i="13"/>
  <c r="AB19" i="13"/>
  <c r="AB18" i="13"/>
  <c r="T28" i="13"/>
  <c r="T17" i="13"/>
  <c r="T16" i="13"/>
  <c r="T14" i="13"/>
  <c r="T12" i="13"/>
  <c r="AB30" i="13" l="1"/>
  <c r="AT16" i="13"/>
  <c r="AT27" i="13"/>
  <c r="AT22" i="13"/>
  <c r="AT15" i="13"/>
  <c r="AT14" i="13"/>
  <c r="AT8" i="13"/>
  <c r="AT26" i="13"/>
  <c r="AT18" i="13"/>
  <c r="AT10" i="13"/>
  <c r="AE30" i="13"/>
  <c r="AH30" i="13"/>
  <c r="AN30" i="13"/>
  <c r="AQ30" i="13"/>
  <c r="AT29" i="13"/>
  <c r="AT25" i="13"/>
  <c r="AT21" i="13"/>
  <c r="AT17" i="13"/>
  <c r="AT13" i="13"/>
  <c r="AT28" i="13"/>
  <c r="AT24" i="13"/>
  <c r="AT20" i="13"/>
  <c r="AT23" i="13"/>
  <c r="AT19" i="13"/>
  <c r="AT11" i="13"/>
  <c r="AT12" i="13"/>
  <c r="AT9" i="13"/>
  <c r="AK30" i="13"/>
  <c r="C30" i="13"/>
  <c r="B30" i="13"/>
  <c r="D30" i="13" l="1"/>
  <c r="X30" i="13"/>
  <c r="U30" i="13"/>
  <c r="W30" i="13"/>
  <c r="AR30" i="13" s="1"/>
  <c r="T30" i="13"/>
  <c r="AS30" i="13" l="1"/>
  <c r="AT30" i="13" s="1"/>
  <c r="V30" i="13"/>
  <c r="Y30" i="13"/>
  <c r="R30" i="13" l="1"/>
  <c r="Q30" i="13"/>
  <c r="O30" i="13"/>
  <c r="N30" i="13"/>
  <c r="L30" i="13"/>
  <c r="K30" i="13"/>
  <c r="I30" i="13"/>
  <c r="H30" i="13"/>
  <c r="E30" i="13"/>
  <c r="M29" i="13"/>
  <c r="M28" i="13"/>
  <c r="P27" i="13"/>
  <c r="M26" i="13"/>
  <c r="P24" i="13"/>
  <c r="M23" i="13"/>
  <c r="M22" i="13"/>
  <c r="M21" i="13"/>
  <c r="M20" i="13"/>
  <c r="P19" i="13"/>
  <c r="M19" i="13"/>
  <c r="P18" i="13"/>
  <c r="M18" i="13"/>
  <c r="P17" i="13"/>
  <c r="M17" i="13"/>
  <c r="M16" i="13"/>
  <c r="P15" i="13"/>
  <c r="M15" i="13"/>
  <c r="M14" i="13"/>
  <c r="M13" i="13"/>
  <c r="P12" i="13"/>
  <c r="M12" i="13"/>
  <c r="M10" i="13"/>
  <c r="P9" i="13"/>
  <c r="M8" i="13"/>
  <c r="F30" i="13"/>
  <c r="M30" i="13" l="1"/>
  <c r="G8" i="13"/>
  <c r="G30" i="13"/>
  <c r="P30" i="13"/>
</calcChain>
</file>

<file path=xl/sharedStrings.xml><?xml version="1.0" encoding="utf-8"?>
<sst xmlns="http://schemas.openxmlformats.org/spreadsheetml/2006/main" count="71" uniqueCount="43">
  <si>
    <t>Наименование МО</t>
  </si>
  <si>
    <t>г. Тогучин</t>
  </si>
  <si>
    <t>р.п. Горный</t>
  </si>
  <si>
    <t>Борцовский</t>
  </si>
  <si>
    <t>Буготакский</t>
  </si>
  <si>
    <t>Вассинский</t>
  </si>
  <si>
    <t>Гутовский</t>
  </si>
  <si>
    <t>Завьяловский</t>
  </si>
  <si>
    <t>Заречный</t>
  </si>
  <si>
    <t>Киикский</t>
  </si>
  <si>
    <t>Кировский</t>
  </si>
  <si>
    <t>Коуракский</t>
  </si>
  <si>
    <t>Кудельно-Ключевской</t>
  </si>
  <si>
    <t>Кудринский</t>
  </si>
  <si>
    <t>Лебедевский</t>
  </si>
  <si>
    <t>Мирновский</t>
  </si>
  <si>
    <t>Нечаевский</t>
  </si>
  <si>
    <t>Репьевский</t>
  </si>
  <si>
    <t>Степногутовский</t>
  </si>
  <si>
    <t>Сурковский</t>
  </si>
  <si>
    <t>Усть-Каменский</t>
  </si>
  <si>
    <t>Чемской</t>
  </si>
  <si>
    <t>Шахтинский</t>
  </si>
  <si>
    <t>ИТОГО</t>
  </si>
  <si>
    <t>ИМТ на счет  средств дорожного фонда Тогучинского района на гашение кредиторской задолженности</t>
  </si>
  <si>
    <t>план</t>
  </si>
  <si>
    <t>факт</t>
  </si>
  <si>
    <t>% исполнения</t>
  </si>
  <si>
    <t>ИМБТ на мероприятия в области коммунального хозяйства (на подготовку к отопительному сезону)</t>
  </si>
  <si>
    <r>
      <t xml:space="preserve">ИМТ на реализацию мероприятий  подпрограммы "Развитие дошкольного, общего и дополнительного образования детей" 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 </t>
    </r>
    <r>
      <rPr>
        <b/>
        <sz val="11"/>
        <color theme="1"/>
        <rFont val="Times New Roman"/>
        <family val="1"/>
        <charset val="204"/>
      </rPr>
      <t>за счет средств бюджета муниципального района</t>
    </r>
  </si>
  <si>
    <t>Иные межбюджетные трансферты на реализацию  мероприятий муниципальной программы по охране окружающей среды Тогучинского района"Природоохранные мероприятия Тогучинского района на 2015 год"</t>
  </si>
  <si>
    <t>Средства, передаваемые местным бюджетам из резервного фонда Правитнльства Новосибирской области</t>
  </si>
  <si>
    <t>(тыс.руб)</t>
  </si>
  <si>
    <t>ИМТ на реализацию мероприятий муниципальной целевой программы «Повышение безопасности дорожного движения  по Тогучинскому району Новосибирской области на 2015-2020 годы» за счет средств областного бюджета, предоставляемых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 в 2015 - 2022 годах"»</t>
  </si>
  <si>
    <t>ИМТ на реализацию мероприятийна мероприятия муниципальной целевой программы "Культура Тогучинского района Новосибирской области на 2017-2021 годы" за счет средств областного бюджета, предоставляемых в рамках государственной программы Новосибирской области "Культура Новосибирской области на 2015-2020 годы"  в части развития и укрепления материально-технической базы муниципальных домов культуры</t>
  </si>
  <si>
    <t>ИМТ  на реализацию мероприятий по обеспечению сбалансированности местных бюджетов в рамках госпрограммы НСО "Управление государственными финансами в НСО на 2014-2019г"</t>
  </si>
  <si>
    <t>Остатки ИМТ на реализацию мероприятий муниципальной целевой программы "Культура Тогучинского района Новосибирской области на 2017-2021 годы" за счет средств областного бюджета, предоставляемых в рамках государственной программы Новосибирской области "Культура Новосибирской области на 2015-2020 годы" в части капитальных ремонтов учреждений культуры</t>
  </si>
  <si>
    <t>ИМТ на 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в 2015 - 2022 годах"</t>
  </si>
  <si>
    <t>ИМТ реализацию мероприятий по подготовке объектов ЖКХ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2015 - 2020 годах" на 2018 год</t>
  </si>
  <si>
    <t xml:space="preserve">ИМТ на реализацию мероприятий по формированию комфортной городской среды в рамках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 в 2015 - 2020 годах" </t>
  </si>
  <si>
    <t>ИМТ на реализацию мероприятий подпрограммы «Развитие дошкольного, общего и дополнительного образования детей» государственной программы Новосибирской области «Развитие образования, создание условий для социализации детей и учащейся молодежи в Новосибирской области на 2015 – 2020 годы»</t>
  </si>
  <si>
    <t xml:space="preserve">ИМТ на софинансирование расходных обязательств, возникших при выполнении полномочий органов местного самоуправления поселений по вопросам местного значения </t>
  </si>
  <si>
    <t>Информация о расходах бюджета Тогучинского района по предоставлению иных межбюджетных трансфертов за 9 меяцев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</si>
</sst>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0.0"/>
    <numFmt numFmtId="166" formatCode="0.000"/>
    <numFmt numFmtId="167" formatCode="0.00000"/>
    <numFmt numFmtId="168" formatCode="0.0000000"/>
    <numFmt numFmtId="169" formatCode="#,##0.0\ _₽"/>
    <numFmt numFmtId="170" formatCode="#,##0.000"/>
    <numFmt numFmtId="171" formatCode="#,##0.0"/>
    <numFmt numFmtId="172" formatCode="#,##0.00000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8"/>
      <color indexed="23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0">
      <protection locked="0"/>
    </xf>
    <xf numFmtId="0" fontId="6" fillId="4" borderId="1" applyNumberFormat="0">
      <alignment horizontal="right" vertical="top"/>
    </xf>
    <xf numFmtId="49" fontId="6" fillId="5" borderId="1">
      <alignment horizontal="left" vertical="top"/>
    </xf>
    <xf numFmtId="49" fontId="7" fillId="0" borderId="1">
      <alignment horizontal="left" vertical="top"/>
    </xf>
    <xf numFmtId="0" fontId="6" fillId="6" borderId="1">
      <alignment horizontal="left" vertical="top" wrapText="1"/>
    </xf>
    <xf numFmtId="0" fontId="7" fillId="0" borderId="1">
      <alignment horizontal="left" vertical="top" wrapText="1"/>
    </xf>
    <xf numFmtId="0" fontId="6" fillId="7" borderId="1">
      <alignment horizontal="left" vertical="top" wrapText="1"/>
    </xf>
    <xf numFmtId="0" fontId="6" fillId="8" borderId="1">
      <alignment horizontal="left" vertical="top" wrapText="1"/>
    </xf>
    <xf numFmtId="0" fontId="6" fillId="9" borderId="1">
      <alignment horizontal="left" vertical="top" wrapText="1"/>
    </xf>
    <xf numFmtId="0" fontId="6" fillId="10" borderId="1">
      <alignment horizontal="left" vertical="top" wrapText="1"/>
    </xf>
    <xf numFmtId="0" fontId="6" fillId="0" borderId="1">
      <alignment horizontal="left" vertical="top" wrapText="1"/>
    </xf>
    <xf numFmtId="0" fontId="9" fillId="0" borderId="0">
      <alignment horizontal="left" vertical="top"/>
    </xf>
    <xf numFmtId="0" fontId="8" fillId="0" borderId="0"/>
    <xf numFmtId="0" fontId="6" fillId="6" borderId="9" applyNumberFormat="0">
      <alignment horizontal="right" vertical="top"/>
    </xf>
    <xf numFmtId="0" fontId="6" fillId="7" borderId="9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8" borderId="9" applyNumberFormat="0">
      <alignment horizontal="right" vertical="top"/>
    </xf>
    <xf numFmtId="0" fontId="6" fillId="0" borderId="1" applyNumberFormat="0">
      <alignment horizontal="right" vertical="top"/>
    </xf>
    <xf numFmtId="49" fontId="10" fillId="3" borderId="1">
      <alignment horizontal="left" vertical="top" wrapText="1"/>
    </xf>
    <xf numFmtId="49" fontId="11" fillId="0" borderId="1">
      <alignment horizontal="left" vertical="top" wrapText="1"/>
    </xf>
    <xf numFmtId="0" fontId="6" fillId="10" borderId="1">
      <alignment horizontal="left" vertical="top" wrapText="1"/>
    </xf>
    <xf numFmtId="0" fontId="6" fillId="0" borderId="1">
      <alignment horizontal="left" vertical="top" wrapText="1"/>
    </xf>
    <xf numFmtId="0" fontId="1" fillId="0" borderId="0"/>
    <xf numFmtId="0" fontId="2" fillId="0" borderId="0"/>
    <xf numFmtId="0" fontId="12" fillId="0" borderId="0"/>
    <xf numFmtId="0" fontId="6" fillId="0" borderId="0"/>
    <xf numFmtId="0" fontId="3" fillId="0" borderId="0"/>
    <xf numFmtId="0" fontId="19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15" fillId="0" borderId="0" xfId="0" applyFont="1"/>
    <xf numFmtId="166" fontId="15" fillId="0" borderId="0" xfId="0" applyNumberFormat="1" applyFont="1"/>
    <xf numFmtId="0" fontId="15" fillId="2" borderId="0" xfId="0" applyFont="1" applyFill="1"/>
    <xf numFmtId="0" fontId="22" fillId="0" borderId="0" xfId="0" applyFont="1"/>
    <xf numFmtId="0" fontId="16" fillId="2" borderId="1" xfId="0" applyFont="1" applyFill="1" applyBorder="1"/>
    <xf numFmtId="0" fontId="23" fillId="2" borderId="0" xfId="0" applyFont="1" applyFill="1"/>
    <xf numFmtId="0" fontId="15" fillId="2" borderId="0" xfId="0" applyFont="1" applyFill="1"/>
    <xf numFmtId="0" fontId="14" fillId="2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166" fontId="17" fillId="0" borderId="1" xfId="0" applyNumberFormat="1" applyFont="1" applyFill="1" applyBorder="1"/>
    <xf numFmtId="165" fontId="17" fillId="0" borderId="1" xfId="0" applyNumberFormat="1" applyFont="1" applyFill="1" applyBorder="1"/>
    <xf numFmtId="168" fontId="16" fillId="0" borderId="1" xfId="1" applyNumberFormat="1" applyFont="1" applyFill="1" applyBorder="1" applyAlignment="1">
      <alignment horizontal="right" wrapText="1"/>
    </xf>
    <xf numFmtId="168" fontId="17" fillId="0" borderId="1" xfId="0" applyNumberFormat="1" applyFont="1" applyFill="1" applyBorder="1"/>
    <xf numFmtId="2" fontId="17" fillId="0" borderId="1" xfId="0" applyNumberFormat="1" applyFont="1" applyFill="1" applyBorder="1"/>
    <xf numFmtId="167" fontId="17" fillId="0" borderId="1" xfId="0" applyNumberFormat="1" applyFont="1" applyFill="1" applyBorder="1"/>
    <xf numFmtId="168" fontId="17" fillId="0" borderId="1" xfId="33" applyNumberFormat="1" applyFont="1" applyFill="1" applyBorder="1"/>
    <xf numFmtId="166" fontId="16" fillId="0" borderId="1" xfId="1" applyNumberFormat="1" applyFont="1" applyFill="1" applyBorder="1" applyAlignment="1">
      <alignment horizontal="right" wrapText="1"/>
    </xf>
    <xf numFmtId="165" fontId="14" fillId="0" borderId="1" xfId="0" applyNumberFormat="1" applyFont="1" applyFill="1" applyBorder="1" applyAlignment="1">
      <alignment horizontal="right"/>
    </xf>
    <xf numFmtId="167" fontId="14" fillId="0" borderId="3" xfId="0" applyNumberFormat="1" applyFont="1" applyFill="1" applyBorder="1" applyAlignment="1">
      <alignment horizontal="right"/>
    </xf>
    <xf numFmtId="2" fontId="14" fillId="0" borderId="3" xfId="0" applyNumberFormat="1" applyFont="1" applyFill="1" applyBorder="1" applyAlignment="1">
      <alignment horizontal="right"/>
    </xf>
    <xf numFmtId="167" fontId="14" fillId="0" borderId="1" xfId="0" applyNumberFormat="1" applyFont="1" applyFill="1" applyBorder="1" applyAlignment="1">
      <alignment horizontal="right"/>
    </xf>
    <xf numFmtId="2" fontId="13" fillId="0" borderId="1" xfId="0" applyNumberFormat="1" applyFont="1" applyFill="1" applyBorder="1"/>
    <xf numFmtId="0" fontId="14" fillId="0" borderId="1" xfId="0" applyFont="1" applyFill="1" applyBorder="1"/>
    <xf numFmtId="169" fontId="19" fillId="0" borderId="1" xfId="2" applyNumberFormat="1" applyFont="1" applyFill="1" applyBorder="1" applyAlignment="1" applyProtection="1">
      <alignment horizontal="right"/>
      <protection hidden="1"/>
    </xf>
    <xf numFmtId="165" fontId="4" fillId="0" borderId="1" xfId="0" applyNumberFormat="1" applyFont="1" applyFill="1" applyBorder="1"/>
    <xf numFmtId="167" fontId="4" fillId="0" borderId="1" xfId="0" applyNumberFormat="1" applyFont="1" applyFill="1" applyBorder="1"/>
    <xf numFmtId="167" fontId="15" fillId="0" borderId="0" xfId="0" applyNumberFormat="1" applyFont="1"/>
    <xf numFmtId="0" fontId="20" fillId="0" borderId="0" xfId="0" applyFont="1" applyFill="1"/>
    <xf numFmtId="0" fontId="15" fillId="0" borderId="0" xfId="0" applyFont="1" applyFill="1"/>
    <xf numFmtId="170" fontId="4" fillId="0" borderId="1" xfId="0" applyNumberFormat="1" applyFont="1" applyFill="1" applyBorder="1"/>
    <xf numFmtId="170" fontId="14" fillId="0" borderId="3" xfId="0" applyNumberFormat="1" applyFont="1" applyFill="1" applyBorder="1" applyAlignment="1">
      <alignment horizontal="right"/>
    </xf>
    <xf numFmtId="171" fontId="4" fillId="0" borderId="1" xfId="0" applyNumberFormat="1" applyFont="1" applyFill="1" applyBorder="1"/>
    <xf numFmtId="172" fontId="4" fillId="0" borderId="1" xfId="0" applyNumberFormat="1" applyFont="1" applyFill="1" applyBorder="1"/>
    <xf numFmtId="172" fontId="17" fillId="0" borderId="1" xfId="0" applyNumberFormat="1" applyFont="1" applyBorder="1"/>
    <xf numFmtId="172" fontId="13" fillId="0" borderId="1" xfId="0" applyNumberFormat="1" applyFont="1" applyBorder="1"/>
    <xf numFmtId="165" fontId="17" fillId="0" borderId="1" xfId="0" applyNumberFormat="1" applyFont="1" applyBorder="1"/>
    <xf numFmtId="165" fontId="13" fillId="0" borderId="1" xfId="0" applyNumberFormat="1" applyFont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8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0" fontId="0" fillId="0" borderId="2" xfId="0" applyBorder="1" applyAlignment="1"/>
    <xf numFmtId="0" fontId="19" fillId="0" borderId="4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171" fontId="19" fillId="0" borderId="1" xfId="2" applyNumberFormat="1" applyFont="1" applyFill="1" applyBorder="1" applyAlignment="1" applyProtection="1">
      <alignment horizontal="right"/>
      <protection hidden="1"/>
    </xf>
    <xf numFmtId="171" fontId="25" fillId="0" borderId="16" xfId="0" applyNumberFormat="1" applyFont="1" applyFill="1" applyBorder="1"/>
    <xf numFmtId="171" fontId="25" fillId="0" borderId="17" xfId="0" applyNumberFormat="1" applyFont="1" applyFill="1" applyBorder="1"/>
    <xf numFmtId="171" fontId="14" fillId="0" borderId="1" xfId="0" applyNumberFormat="1" applyFont="1" applyFill="1" applyBorder="1" applyAlignment="1">
      <alignment horizontal="right"/>
    </xf>
    <xf numFmtId="171" fontId="14" fillId="0" borderId="3" xfId="0" applyNumberFormat="1" applyFont="1" applyFill="1" applyBorder="1" applyAlignment="1">
      <alignment horizontal="right"/>
    </xf>
    <xf numFmtId="172" fontId="14" fillId="0" borderId="3" xfId="0" applyNumberFormat="1" applyFont="1" applyFill="1" applyBorder="1" applyAlignment="1">
      <alignment horizontal="right"/>
    </xf>
    <xf numFmtId="171" fontId="17" fillId="0" borderId="1" xfId="0" applyNumberFormat="1" applyFont="1" applyFill="1" applyBorder="1"/>
    <xf numFmtId="171" fontId="4" fillId="0" borderId="15" xfId="0" applyNumberFormat="1" applyFon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171" fontId="14" fillId="0" borderId="1" xfId="0" applyNumberFormat="1" applyFont="1" applyFill="1" applyBorder="1" applyAlignment="1">
      <alignment horizontal="center"/>
    </xf>
    <xf numFmtId="171" fontId="14" fillId="0" borderId="3" xfId="0" applyNumberFormat="1" applyFont="1" applyFill="1" applyBorder="1" applyAlignment="1">
      <alignment horizontal="center"/>
    </xf>
  </cellXfs>
  <cellStyles count="39">
    <cellStyle name="Данные (редактируемые)" xfId="7"/>
    <cellStyle name="Данные (только для чтения)" xfId="6"/>
    <cellStyle name="Данные для удаления" xfId="9"/>
    <cellStyle name="Заголовки полей" xfId="10"/>
    <cellStyle name="Заголовки полей [печать]" xfId="11"/>
    <cellStyle name="Заголовок меры" xfId="12"/>
    <cellStyle name="Заголовок показателя [печать]" xfId="13"/>
    <cellStyle name="Заголовок показателя константы" xfId="14"/>
    <cellStyle name="Заголовок результата расчета" xfId="15"/>
    <cellStyle name="Заголовок свободного показателя" xfId="16"/>
    <cellStyle name="Значение фильтра" xfId="17"/>
    <cellStyle name="Значение фильтра [печать]" xfId="18"/>
    <cellStyle name="Информация о задаче" xfId="19"/>
    <cellStyle name="Обычный" xfId="0" builtinId="0"/>
    <cellStyle name="Обычный 2" xfId="2"/>
    <cellStyle name="Обычный 2 2" xfId="3"/>
    <cellStyle name="Обычный 2 2 2" xfId="4"/>
    <cellStyle name="Обычный 2 3" xfId="35"/>
    <cellStyle name="Обычный 2 4" xfId="32"/>
    <cellStyle name="Обычный 2 5" xfId="20"/>
    <cellStyle name="Обычный 3" xfId="1"/>
    <cellStyle name="Обычный 3 2" xfId="33"/>
    <cellStyle name="Обычный 3 3" xfId="8"/>
    <cellStyle name="Обычный 3 4" xfId="36"/>
    <cellStyle name="Обычный 4" xfId="34"/>
    <cellStyle name="Обычный 5" xfId="31"/>
    <cellStyle name="Отдельная ячейка" xfId="21"/>
    <cellStyle name="Отдельная ячейка - константа" xfId="22"/>
    <cellStyle name="Отдельная ячейка - константа [печать]" xfId="23"/>
    <cellStyle name="Отдельная ячейка [печать]" xfId="24"/>
    <cellStyle name="Отдельная ячейка-результат" xfId="25"/>
    <cellStyle name="Отдельная ячейка-результат [печать]" xfId="26"/>
    <cellStyle name="Свойства элементов измерения" xfId="27"/>
    <cellStyle name="Свойства элементов измерения [печать]" xfId="28"/>
    <cellStyle name="Финансовый 2" xfId="5"/>
    <cellStyle name="Финансовый 2 2" xfId="37"/>
    <cellStyle name="Финансовый 3" xfId="38"/>
    <cellStyle name="Элементы осей" xfId="29"/>
    <cellStyle name="Элементы осей [печать]" xfId="30"/>
  </cellStyles>
  <dxfs count="0"/>
  <tableStyles count="0" defaultTableStyle="TableStyleMedium2" defaultPivotStyle="PivotStyleLight16"/>
  <colors>
    <mruColors>
      <color rgb="FF00CC66"/>
      <color rgb="FFE26B0A"/>
      <color rgb="FFC5D9F1"/>
      <color rgb="FFFCA2AB"/>
      <color rgb="FFFF99CC"/>
      <color rgb="FFC4BD97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0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Y12" sqref="Y12"/>
    </sheetView>
  </sheetViews>
  <sheetFormatPr defaultColWidth="9.140625" defaultRowHeight="18.75" outlineLevelRow="1" outlineLevelCol="1" x14ac:dyDescent="0.3"/>
  <cols>
    <col min="1" max="1" width="27" style="1" customWidth="1"/>
    <col min="2" max="2" width="16.28515625" style="1" customWidth="1"/>
    <col min="3" max="3" width="14.42578125" style="1" customWidth="1"/>
    <col min="4" max="4" width="9.7109375" style="1" customWidth="1"/>
    <col min="5" max="7" width="16.42578125" style="1" hidden="1" customWidth="1" outlineLevel="1"/>
    <col min="8" max="8" width="15.28515625" style="1" hidden="1" customWidth="1" outlineLevel="1"/>
    <col min="9" max="9" width="14.7109375" style="1" hidden="1" customWidth="1" outlineLevel="1"/>
    <col min="10" max="10" width="16.140625" style="1" hidden="1" customWidth="1" outlineLevel="1"/>
    <col min="11" max="11" width="15.85546875" style="1" hidden="1" customWidth="1" outlineLevel="1"/>
    <col min="12" max="12" width="18.7109375" style="1" hidden="1" customWidth="1" outlineLevel="1"/>
    <col min="13" max="13" width="11.28515625" style="1" hidden="1" customWidth="1" outlineLevel="1"/>
    <col min="14" max="14" width="18.140625" style="1" hidden="1" customWidth="1" outlineLevel="1"/>
    <col min="15" max="15" width="15.7109375" style="1" hidden="1" customWidth="1" outlineLevel="1"/>
    <col min="16" max="16" width="11.28515625" style="1" hidden="1" customWidth="1" outlineLevel="1"/>
    <col min="17" max="19" width="15.42578125" style="1" hidden="1" customWidth="1" outlineLevel="1"/>
    <col min="20" max="21" width="15.42578125" style="1" customWidth="1" outlineLevel="1"/>
    <col min="22" max="22" width="12.5703125" style="1" customWidth="1" outlineLevel="1"/>
    <col min="23" max="23" width="14.5703125" style="1" customWidth="1" outlineLevel="1"/>
    <col min="24" max="24" width="18.140625" style="1" customWidth="1" outlineLevel="1"/>
    <col min="25" max="28" width="12.5703125" style="1" customWidth="1" outlineLevel="1"/>
    <col min="29" max="29" width="14.42578125" style="1" customWidth="1" outlineLevel="1"/>
    <col min="30" max="30" width="19.5703125" style="1" customWidth="1" outlineLevel="1"/>
    <col min="31" max="31" width="12.5703125" style="1" customWidth="1" outlineLevel="1"/>
    <col min="32" max="32" width="14.7109375" style="1" customWidth="1" outlineLevel="1"/>
    <col min="33" max="33" width="13.85546875" style="1" customWidth="1" outlineLevel="1"/>
    <col min="34" max="34" width="12.5703125" style="1" customWidth="1" outlineLevel="1"/>
    <col min="35" max="35" width="17.42578125" style="1" customWidth="1" outlineLevel="1"/>
    <col min="36" max="36" width="14.140625" style="1" customWidth="1" outlineLevel="1"/>
    <col min="37" max="38" width="12.5703125" style="1" customWidth="1" outlineLevel="1"/>
    <col min="39" max="39" width="18" style="1" customWidth="1" outlineLevel="1"/>
    <col min="40" max="40" width="12.5703125" style="1" customWidth="1" outlineLevel="1"/>
    <col min="41" max="41" width="14.85546875" style="1" customWidth="1" outlineLevel="1"/>
    <col min="42" max="43" width="12.5703125" style="1" customWidth="1" outlineLevel="1"/>
    <col min="44" max="44" width="18.42578125" style="1" customWidth="1"/>
    <col min="45" max="45" width="20" style="1" customWidth="1"/>
    <col min="46" max="46" width="8.7109375" style="1" customWidth="1"/>
    <col min="47" max="16384" width="9.140625" style="1"/>
  </cols>
  <sheetData>
    <row r="1" spans="1:46" ht="100.5" customHeight="1" x14ac:dyDescent="0.3">
      <c r="A1" s="50" t="s">
        <v>42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1"/>
      <c r="AS1" s="51"/>
      <c r="AT1" s="51"/>
    </row>
    <row r="2" spans="1:46" ht="27.75" customHeigh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61" t="s">
        <v>32</v>
      </c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3"/>
      <c r="AS2" s="63"/>
      <c r="AT2" s="63"/>
    </row>
    <row r="3" spans="1:46" s="31" customFormat="1" ht="111.75" customHeight="1" x14ac:dyDescent="0.25">
      <c r="A3" s="64" t="s">
        <v>0</v>
      </c>
      <c r="B3" s="41" t="s">
        <v>33</v>
      </c>
      <c r="C3" s="42"/>
      <c r="D3" s="43"/>
      <c r="E3" s="41" t="s">
        <v>30</v>
      </c>
      <c r="F3" s="42"/>
      <c r="G3" s="43"/>
      <c r="H3" s="41" t="s">
        <v>29</v>
      </c>
      <c r="I3" s="42"/>
      <c r="J3" s="43"/>
      <c r="K3" s="66" t="s">
        <v>28</v>
      </c>
      <c r="L3" s="67"/>
      <c r="M3" s="68"/>
      <c r="N3" s="66" t="s">
        <v>24</v>
      </c>
      <c r="O3" s="67"/>
      <c r="P3" s="68"/>
      <c r="Q3" s="66" t="s">
        <v>31</v>
      </c>
      <c r="R3" s="67"/>
      <c r="S3" s="68"/>
      <c r="T3" s="41" t="s">
        <v>34</v>
      </c>
      <c r="U3" s="42"/>
      <c r="V3" s="43"/>
      <c r="W3" s="41" t="s">
        <v>35</v>
      </c>
      <c r="X3" s="42"/>
      <c r="Y3" s="43"/>
      <c r="Z3" s="41" t="s">
        <v>36</v>
      </c>
      <c r="AA3" s="42"/>
      <c r="AB3" s="43"/>
      <c r="AC3" s="41" t="s">
        <v>37</v>
      </c>
      <c r="AD3" s="42"/>
      <c r="AE3" s="43"/>
      <c r="AF3" s="41" t="s">
        <v>38</v>
      </c>
      <c r="AG3" s="42"/>
      <c r="AH3" s="43"/>
      <c r="AI3" s="41" t="s">
        <v>39</v>
      </c>
      <c r="AJ3" s="42"/>
      <c r="AK3" s="43"/>
      <c r="AL3" s="41" t="s">
        <v>40</v>
      </c>
      <c r="AM3" s="42"/>
      <c r="AN3" s="43"/>
      <c r="AO3" s="41" t="s">
        <v>41</v>
      </c>
      <c r="AP3" s="42"/>
      <c r="AQ3" s="43"/>
      <c r="AR3" s="52" t="s">
        <v>23</v>
      </c>
      <c r="AS3" s="53"/>
      <c r="AT3" s="54"/>
    </row>
    <row r="4" spans="1:46" s="32" customFormat="1" ht="103.9" hidden="1" customHeight="1" x14ac:dyDescent="0.3">
      <c r="A4" s="65"/>
      <c r="B4" s="44"/>
      <c r="C4" s="45"/>
      <c r="D4" s="46"/>
      <c r="E4" s="44"/>
      <c r="F4" s="45"/>
      <c r="G4" s="46"/>
      <c r="H4" s="44"/>
      <c r="I4" s="45"/>
      <c r="J4" s="46"/>
      <c r="K4" s="69"/>
      <c r="L4" s="70"/>
      <c r="M4" s="71"/>
      <c r="N4" s="69"/>
      <c r="O4" s="70"/>
      <c r="P4" s="71"/>
      <c r="Q4" s="69"/>
      <c r="R4" s="70"/>
      <c r="S4" s="71"/>
      <c r="T4" s="44"/>
      <c r="U4" s="45"/>
      <c r="V4" s="46"/>
      <c r="W4" s="44"/>
      <c r="X4" s="45"/>
      <c r="Y4" s="46"/>
      <c r="Z4" s="44"/>
      <c r="AA4" s="45"/>
      <c r="AB4" s="46"/>
      <c r="AC4" s="44"/>
      <c r="AD4" s="45"/>
      <c r="AE4" s="46"/>
      <c r="AF4" s="44"/>
      <c r="AG4" s="45"/>
      <c r="AH4" s="46"/>
      <c r="AI4" s="44"/>
      <c r="AJ4" s="45"/>
      <c r="AK4" s="46"/>
      <c r="AL4" s="44"/>
      <c r="AM4" s="45"/>
      <c r="AN4" s="46"/>
      <c r="AO4" s="44"/>
      <c r="AP4" s="45"/>
      <c r="AQ4" s="46"/>
      <c r="AR4" s="55"/>
      <c r="AS4" s="56"/>
      <c r="AT4" s="57"/>
    </row>
    <row r="5" spans="1:46" s="32" customFormat="1" ht="15" hidden="1" customHeight="1" x14ac:dyDescent="0.3">
      <c r="A5" s="65"/>
      <c r="B5" s="44"/>
      <c r="C5" s="45"/>
      <c r="D5" s="46"/>
      <c r="E5" s="44"/>
      <c r="F5" s="45"/>
      <c r="G5" s="46"/>
      <c r="H5" s="44"/>
      <c r="I5" s="45"/>
      <c r="J5" s="46"/>
      <c r="K5" s="69"/>
      <c r="L5" s="70"/>
      <c r="M5" s="71"/>
      <c r="N5" s="69"/>
      <c r="O5" s="70"/>
      <c r="P5" s="71"/>
      <c r="Q5" s="69"/>
      <c r="R5" s="70"/>
      <c r="S5" s="71"/>
      <c r="T5" s="44"/>
      <c r="U5" s="45"/>
      <c r="V5" s="46"/>
      <c r="W5" s="44"/>
      <c r="X5" s="45"/>
      <c r="Y5" s="46"/>
      <c r="Z5" s="44"/>
      <c r="AA5" s="45"/>
      <c r="AB5" s="46"/>
      <c r="AC5" s="44"/>
      <c r="AD5" s="45"/>
      <c r="AE5" s="46"/>
      <c r="AF5" s="44"/>
      <c r="AG5" s="45"/>
      <c r="AH5" s="46"/>
      <c r="AI5" s="44"/>
      <c r="AJ5" s="45"/>
      <c r="AK5" s="46"/>
      <c r="AL5" s="44"/>
      <c r="AM5" s="45"/>
      <c r="AN5" s="46"/>
      <c r="AO5" s="44"/>
      <c r="AP5" s="45"/>
      <c r="AQ5" s="46"/>
      <c r="AR5" s="55"/>
      <c r="AS5" s="56"/>
      <c r="AT5" s="57"/>
    </row>
    <row r="6" spans="1:46" s="32" customFormat="1" ht="88.5" customHeight="1" x14ac:dyDescent="0.3">
      <c r="A6" s="65"/>
      <c r="B6" s="47"/>
      <c r="C6" s="48"/>
      <c r="D6" s="49"/>
      <c r="E6" s="47"/>
      <c r="F6" s="48"/>
      <c r="G6" s="49"/>
      <c r="H6" s="47"/>
      <c r="I6" s="48"/>
      <c r="J6" s="49"/>
      <c r="K6" s="72"/>
      <c r="L6" s="73"/>
      <c r="M6" s="74"/>
      <c r="N6" s="72"/>
      <c r="O6" s="73"/>
      <c r="P6" s="74"/>
      <c r="Q6" s="72"/>
      <c r="R6" s="73"/>
      <c r="S6" s="74"/>
      <c r="T6" s="47"/>
      <c r="U6" s="48"/>
      <c r="V6" s="49"/>
      <c r="W6" s="47"/>
      <c r="X6" s="48"/>
      <c r="Y6" s="49"/>
      <c r="Z6" s="47"/>
      <c r="AA6" s="48"/>
      <c r="AB6" s="49"/>
      <c r="AC6" s="47"/>
      <c r="AD6" s="48"/>
      <c r="AE6" s="49"/>
      <c r="AF6" s="47"/>
      <c r="AG6" s="48"/>
      <c r="AH6" s="49"/>
      <c r="AI6" s="47"/>
      <c r="AJ6" s="48"/>
      <c r="AK6" s="49"/>
      <c r="AL6" s="47"/>
      <c r="AM6" s="48"/>
      <c r="AN6" s="49"/>
      <c r="AO6" s="47"/>
      <c r="AP6" s="48"/>
      <c r="AQ6" s="49"/>
      <c r="AR6" s="58"/>
      <c r="AS6" s="59"/>
      <c r="AT6" s="60"/>
    </row>
    <row r="7" spans="1:46" ht="61.5" customHeight="1" outlineLevel="1" x14ac:dyDescent="0.3">
      <c r="A7" s="8"/>
      <c r="B7" s="10" t="s">
        <v>25</v>
      </c>
      <c r="C7" s="10" t="s">
        <v>26</v>
      </c>
      <c r="D7" s="10" t="s">
        <v>27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R7" s="12"/>
      <c r="S7" s="12"/>
      <c r="T7" s="10" t="s">
        <v>25</v>
      </c>
      <c r="U7" s="10" t="s">
        <v>26</v>
      </c>
      <c r="V7" s="10" t="s">
        <v>27</v>
      </c>
      <c r="W7" s="10" t="s">
        <v>25</v>
      </c>
      <c r="X7" s="10" t="s">
        <v>26</v>
      </c>
      <c r="Y7" s="10" t="s">
        <v>27</v>
      </c>
      <c r="Z7" s="10" t="s">
        <v>25</v>
      </c>
      <c r="AA7" s="10" t="s">
        <v>26</v>
      </c>
      <c r="AB7" s="10" t="s">
        <v>27</v>
      </c>
      <c r="AC7" s="10" t="s">
        <v>25</v>
      </c>
      <c r="AD7" s="10" t="s">
        <v>26</v>
      </c>
      <c r="AE7" s="10" t="s">
        <v>27</v>
      </c>
      <c r="AF7" s="10" t="s">
        <v>25</v>
      </c>
      <c r="AG7" s="10" t="s">
        <v>26</v>
      </c>
      <c r="AH7" s="10" t="s">
        <v>27</v>
      </c>
      <c r="AI7" s="10" t="s">
        <v>25</v>
      </c>
      <c r="AJ7" s="10" t="s">
        <v>26</v>
      </c>
      <c r="AK7" s="10" t="s">
        <v>27</v>
      </c>
      <c r="AL7" s="10" t="s">
        <v>25</v>
      </c>
      <c r="AM7" s="10" t="s">
        <v>26</v>
      </c>
      <c r="AN7" s="10" t="s">
        <v>27</v>
      </c>
      <c r="AO7" s="10" t="s">
        <v>25</v>
      </c>
      <c r="AP7" s="10" t="s">
        <v>26</v>
      </c>
      <c r="AQ7" s="10" t="s">
        <v>27</v>
      </c>
      <c r="AR7" s="10" t="s">
        <v>25</v>
      </c>
      <c r="AS7" s="10" t="s">
        <v>26</v>
      </c>
      <c r="AT7" s="10" t="s">
        <v>27</v>
      </c>
    </row>
    <row r="8" spans="1:46" x14ac:dyDescent="0.3">
      <c r="A8" s="5" t="s">
        <v>1</v>
      </c>
      <c r="B8" s="82">
        <v>27995.342000000001</v>
      </c>
      <c r="C8" s="83">
        <v>24108.522290000001</v>
      </c>
      <c r="D8" s="27">
        <v>86.116191364977794</v>
      </c>
      <c r="E8" s="13"/>
      <c r="F8" s="13"/>
      <c r="G8" s="13" t="e">
        <f>F8/E8*100</f>
        <v>#DIV/0!</v>
      </c>
      <c r="H8" s="14"/>
      <c r="I8" s="14"/>
      <c r="J8" s="14"/>
      <c r="K8" s="13"/>
      <c r="L8" s="13"/>
      <c r="M8" s="14" t="e">
        <f>L8/K8*100</f>
        <v>#DIV/0!</v>
      </c>
      <c r="N8" s="15"/>
      <c r="O8" s="16"/>
      <c r="P8" s="14"/>
      <c r="Q8" s="17"/>
      <c r="R8" s="17"/>
      <c r="S8" s="14"/>
      <c r="T8" s="35">
        <v>0</v>
      </c>
      <c r="U8" s="35">
        <v>0</v>
      </c>
      <c r="V8" s="27">
        <v>0</v>
      </c>
      <c r="W8" s="75">
        <v>4286.8634000000002</v>
      </c>
      <c r="X8" s="75">
        <v>2856.9380000000001</v>
      </c>
      <c r="Y8" s="28">
        <v>66.644017628366697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28">
        <v>0</v>
      </c>
      <c r="AF8" s="35">
        <v>30633.3</v>
      </c>
      <c r="AG8" s="35">
        <v>30633.3</v>
      </c>
      <c r="AH8" s="28">
        <f t="shared" ref="AH8:AH9" si="0">AG8/AF8*100</f>
        <v>100</v>
      </c>
      <c r="AI8" s="35">
        <v>15391.28205</v>
      </c>
      <c r="AJ8" s="35">
        <v>7589.5793100000001</v>
      </c>
      <c r="AK8" s="28">
        <f t="shared" ref="AK8:AK9" si="1">AJ8/AI8*100</f>
        <v>49.310897463541707</v>
      </c>
      <c r="AL8" s="35">
        <v>0</v>
      </c>
      <c r="AM8" s="35">
        <v>0</v>
      </c>
      <c r="AN8" s="28">
        <v>0</v>
      </c>
      <c r="AO8" s="35">
        <v>1719.5</v>
      </c>
      <c r="AP8" s="33">
        <v>1115.4749999999999</v>
      </c>
      <c r="AQ8" s="28">
        <f>AP8/AO8*100</f>
        <v>64.872055830183186</v>
      </c>
      <c r="AR8" s="37">
        <f>B8+T8+W8+Z8+AC8+AF8+AI8+AL8+AO8</f>
        <v>80026.287449999989</v>
      </c>
      <c r="AS8" s="37">
        <f>C8+U8+X8+AA8+AD8+AG8+AJ8+AM8+AP8</f>
        <v>66303.814600000012</v>
      </c>
      <c r="AT8" s="39">
        <f>AS8/AR8*100</f>
        <v>82.852543473825762</v>
      </c>
    </row>
    <row r="9" spans="1:46" x14ac:dyDescent="0.3">
      <c r="A9" s="5" t="s">
        <v>2</v>
      </c>
      <c r="B9" s="82">
        <v>15000</v>
      </c>
      <c r="C9" s="83">
        <v>15000</v>
      </c>
      <c r="D9" s="27">
        <v>100</v>
      </c>
      <c r="E9" s="13"/>
      <c r="F9" s="13"/>
      <c r="G9" s="13"/>
      <c r="H9" s="14"/>
      <c r="I9" s="14"/>
      <c r="J9" s="14"/>
      <c r="K9" s="13"/>
      <c r="L9" s="13"/>
      <c r="M9" s="14"/>
      <c r="N9" s="15"/>
      <c r="O9" s="16"/>
      <c r="P9" s="14" t="e">
        <f>O9/N9*100</f>
        <v>#DIV/0!</v>
      </c>
      <c r="Q9" s="17"/>
      <c r="R9" s="17"/>
      <c r="S9" s="14"/>
      <c r="T9" s="35">
        <v>0</v>
      </c>
      <c r="U9" s="35">
        <v>0</v>
      </c>
      <c r="V9" s="27">
        <v>0</v>
      </c>
      <c r="W9" s="76">
        <v>8251.1</v>
      </c>
      <c r="X9" s="77">
        <v>6245.7</v>
      </c>
      <c r="Y9" s="28">
        <v>75.695361830543803</v>
      </c>
      <c r="Z9" s="35">
        <v>0</v>
      </c>
      <c r="AA9" s="35">
        <v>0</v>
      </c>
      <c r="AB9" s="35">
        <v>0</v>
      </c>
      <c r="AC9" s="35">
        <v>59574.400000000001</v>
      </c>
      <c r="AD9" s="36">
        <v>36844.738440000001</v>
      </c>
      <c r="AE9" s="28">
        <f t="shared" ref="AE9" si="2">AD9/AC9*100</f>
        <v>61.846595920395345</v>
      </c>
      <c r="AF9" s="35">
        <v>9500</v>
      </c>
      <c r="AG9" s="35">
        <v>9500</v>
      </c>
      <c r="AH9" s="28">
        <f t="shared" si="0"/>
        <v>100</v>
      </c>
      <c r="AI9" s="35">
        <v>11000</v>
      </c>
      <c r="AJ9" s="35">
        <v>3960.42013</v>
      </c>
      <c r="AK9" s="28">
        <f t="shared" si="1"/>
        <v>36.00381936363636</v>
      </c>
      <c r="AL9" s="35">
        <v>6592.5</v>
      </c>
      <c r="AM9" s="29">
        <v>6592.3185899999999</v>
      </c>
      <c r="AN9" s="28">
        <f t="shared" ref="AN9" si="3">AM9/AL9*100</f>
        <v>99.997248236632529</v>
      </c>
      <c r="AO9" s="35">
        <v>2123.4</v>
      </c>
      <c r="AP9" s="33">
        <v>1647.35</v>
      </c>
      <c r="AQ9" s="28">
        <f t="shared" ref="AQ9:AQ29" si="4">AP9/AO9*100</f>
        <v>77.580766694923227</v>
      </c>
      <c r="AR9" s="37">
        <f t="shared" ref="AR9:AR30" si="5">B9+T9+W9+Z9+AC9+AF9+AI9+AL9+AO9</f>
        <v>112041.4</v>
      </c>
      <c r="AS9" s="37">
        <f t="shared" ref="AS9:AS30" si="6">C9+U9+X9+AA9+AD9+AG9+AJ9+AM9+AP9</f>
        <v>79790.527159999998</v>
      </c>
      <c r="AT9" s="39">
        <f t="shared" ref="AT9:AT29" si="7">AS9/AR9*100</f>
        <v>71.215217910522369</v>
      </c>
    </row>
    <row r="10" spans="1:46" x14ac:dyDescent="0.3">
      <c r="A10" s="5" t="s">
        <v>3</v>
      </c>
      <c r="B10" s="82">
        <v>500</v>
      </c>
      <c r="C10" s="83">
        <v>500</v>
      </c>
      <c r="D10" s="27">
        <v>100</v>
      </c>
      <c r="E10" s="13"/>
      <c r="F10" s="13"/>
      <c r="G10" s="13"/>
      <c r="H10" s="14"/>
      <c r="I10" s="14"/>
      <c r="J10" s="14"/>
      <c r="K10" s="13"/>
      <c r="L10" s="18"/>
      <c r="M10" s="14" t="e">
        <f>L10/K10*100</f>
        <v>#DIV/0!</v>
      </c>
      <c r="N10" s="15"/>
      <c r="O10" s="16"/>
      <c r="P10" s="14"/>
      <c r="Q10" s="17"/>
      <c r="R10" s="17"/>
      <c r="S10" s="14"/>
      <c r="T10" s="35">
        <v>0</v>
      </c>
      <c r="U10" s="35">
        <v>0</v>
      </c>
      <c r="V10" s="27">
        <v>0</v>
      </c>
      <c r="W10" s="76">
        <v>2185.3000000000002</v>
      </c>
      <c r="X10" s="77">
        <v>1673.1000000000001</v>
      </c>
      <c r="Y10" s="28">
        <v>76.56157049375372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28">
        <v>0</v>
      </c>
      <c r="AF10" s="35">
        <v>0</v>
      </c>
      <c r="AG10" s="35">
        <v>0</v>
      </c>
      <c r="AH10" s="27">
        <v>0</v>
      </c>
      <c r="AI10" s="35">
        <v>0</v>
      </c>
      <c r="AJ10" s="35">
        <v>0</v>
      </c>
      <c r="AK10" s="28">
        <v>0</v>
      </c>
      <c r="AL10" s="35">
        <v>0</v>
      </c>
      <c r="AM10" s="35">
        <v>0</v>
      </c>
      <c r="AN10" s="35">
        <v>0</v>
      </c>
      <c r="AO10" s="35">
        <v>307.2</v>
      </c>
      <c r="AP10" s="33">
        <v>194.55</v>
      </c>
      <c r="AQ10" s="28">
        <f t="shared" si="4"/>
        <v>63.330078125000014</v>
      </c>
      <c r="AR10" s="37">
        <f t="shared" si="5"/>
        <v>2992.5</v>
      </c>
      <c r="AS10" s="37">
        <f t="shared" si="6"/>
        <v>2367.6500000000005</v>
      </c>
      <c r="AT10" s="39">
        <f t="shared" si="7"/>
        <v>79.119465329991669</v>
      </c>
    </row>
    <row r="11" spans="1:46" x14ac:dyDescent="0.3">
      <c r="A11" s="5" t="s">
        <v>4</v>
      </c>
      <c r="B11" s="82">
        <v>1000</v>
      </c>
      <c r="C11" s="83">
        <v>694.45</v>
      </c>
      <c r="D11" s="27">
        <v>69.445000000000007</v>
      </c>
      <c r="E11" s="13"/>
      <c r="F11" s="13"/>
      <c r="G11" s="13"/>
      <c r="H11" s="14"/>
      <c r="I11" s="14"/>
      <c r="J11" s="14"/>
      <c r="K11" s="13"/>
      <c r="L11" s="18"/>
      <c r="M11" s="14"/>
      <c r="N11" s="15"/>
      <c r="O11" s="16"/>
      <c r="P11" s="14"/>
      <c r="Q11" s="17"/>
      <c r="R11" s="17"/>
      <c r="S11" s="14"/>
      <c r="T11" s="35">
        <v>0</v>
      </c>
      <c r="U11" s="35">
        <v>0</v>
      </c>
      <c r="V11" s="27">
        <v>0</v>
      </c>
      <c r="W11" s="76">
        <v>5937.0959999999995</v>
      </c>
      <c r="X11" s="77">
        <v>3781.8999999999996</v>
      </c>
      <c r="Y11" s="28">
        <v>63.699492142286395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28">
        <v>0</v>
      </c>
      <c r="AF11" s="35">
        <v>0</v>
      </c>
      <c r="AG11" s="35">
        <v>0</v>
      </c>
      <c r="AH11" s="27">
        <v>0</v>
      </c>
      <c r="AI11" s="35">
        <v>0</v>
      </c>
      <c r="AJ11" s="35">
        <v>0</v>
      </c>
      <c r="AK11" s="28">
        <v>0</v>
      </c>
      <c r="AL11" s="35">
        <v>0</v>
      </c>
      <c r="AM11" s="35">
        <v>0</v>
      </c>
      <c r="AN11" s="35">
        <v>0</v>
      </c>
      <c r="AO11" s="35">
        <v>631.5</v>
      </c>
      <c r="AP11" s="33">
        <v>507.55</v>
      </c>
      <c r="AQ11" s="28">
        <f t="shared" si="4"/>
        <v>80.37212984956453</v>
      </c>
      <c r="AR11" s="37">
        <f t="shared" si="5"/>
        <v>7568.5959999999995</v>
      </c>
      <c r="AS11" s="37">
        <f t="shared" si="6"/>
        <v>4983.8999999999996</v>
      </c>
      <c r="AT11" s="39">
        <f t="shared" si="7"/>
        <v>65.849729593176846</v>
      </c>
    </row>
    <row r="12" spans="1:46" x14ac:dyDescent="0.3">
      <c r="A12" s="5" t="s">
        <v>5</v>
      </c>
      <c r="B12" s="82">
        <v>0</v>
      </c>
      <c r="C12" s="83">
        <v>0</v>
      </c>
      <c r="D12" s="27">
        <v>0</v>
      </c>
      <c r="E12" s="14"/>
      <c r="F12" s="14"/>
      <c r="G12" s="14"/>
      <c r="H12" s="14"/>
      <c r="I12" s="14"/>
      <c r="J12" s="14"/>
      <c r="K12" s="13"/>
      <c r="L12" s="18"/>
      <c r="M12" s="14" t="e">
        <f t="shared" ref="M12:M29" si="8">L12/K12*100</f>
        <v>#DIV/0!</v>
      </c>
      <c r="N12" s="15"/>
      <c r="O12" s="16"/>
      <c r="P12" s="14" t="e">
        <f>O12/N12*100</f>
        <v>#DIV/0!</v>
      </c>
      <c r="Q12" s="17"/>
      <c r="R12" s="17"/>
      <c r="S12" s="14"/>
      <c r="T12" s="35">
        <f>234+66</f>
        <v>300</v>
      </c>
      <c r="U12" s="35">
        <v>300</v>
      </c>
      <c r="V12" s="27">
        <f t="shared" ref="V12:V28" si="9">U12/T12*100</f>
        <v>100</v>
      </c>
      <c r="W12" s="76">
        <v>1639.6</v>
      </c>
      <c r="X12" s="77">
        <v>1273.3</v>
      </c>
      <c r="Y12" s="28">
        <v>77.659185167113932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28">
        <v>0</v>
      </c>
      <c r="AF12" s="35">
        <v>0</v>
      </c>
      <c r="AG12" s="35">
        <v>0</v>
      </c>
      <c r="AH12" s="27">
        <v>0</v>
      </c>
      <c r="AI12" s="35">
        <v>0</v>
      </c>
      <c r="AJ12" s="35">
        <v>0</v>
      </c>
      <c r="AK12" s="28">
        <v>0</v>
      </c>
      <c r="AL12" s="35">
        <v>0</v>
      </c>
      <c r="AM12" s="35">
        <v>0</v>
      </c>
      <c r="AN12" s="35">
        <v>0</v>
      </c>
      <c r="AO12" s="35">
        <v>403.3</v>
      </c>
      <c r="AP12" s="33">
        <v>278.7</v>
      </c>
      <c r="AQ12" s="28">
        <f t="shared" si="4"/>
        <v>69.104884701214971</v>
      </c>
      <c r="AR12" s="37">
        <f t="shared" si="5"/>
        <v>2342.9</v>
      </c>
      <c r="AS12" s="37">
        <f t="shared" si="6"/>
        <v>1852</v>
      </c>
      <c r="AT12" s="39">
        <f t="shared" si="7"/>
        <v>79.04733449997866</v>
      </c>
    </row>
    <row r="13" spans="1:46" x14ac:dyDescent="0.3">
      <c r="A13" s="5" t="s">
        <v>6</v>
      </c>
      <c r="B13" s="82">
        <v>2074.5</v>
      </c>
      <c r="C13" s="83">
        <v>2074.5</v>
      </c>
      <c r="D13" s="27">
        <v>100</v>
      </c>
      <c r="E13" s="14"/>
      <c r="F13" s="14"/>
      <c r="G13" s="14"/>
      <c r="H13" s="14"/>
      <c r="I13" s="14"/>
      <c r="J13" s="14"/>
      <c r="K13" s="13"/>
      <c r="L13" s="18"/>
      <c r="M13" s="14" t="e">
        <f t="shared" si="8"/>
        <v>#DIV/0!</v>
      </c>
      <c r="N13" s="15"/>
      <c r="O13" s="16"/>
      <c r="P13" s="14"/>
      <c r="Q13" s="17"/>
      <c r="R13" s="17"/>
      <c r="S13" s="14"/>
      <c r="T13" s="35">
        <v>0</v>
      </c>
      <c r="U13" s="35">
        <v>0</v>
      </c>
      <c r="V13" s="27">
        <v>0</v>
      </c>
      <c r="W13" s="76">
        <v>4455.3999999999996</v>
      </c>
      <c r="X13" s="77">
        <v>3399.3</v>
      </c>
      <c r="Y13" s="28">
        <v>76.296179916505821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28">
        <v>0</v>
      </c>
      <c r="AF13" s="35">
        <v>0</v>
      </c>
      <c r="AG13" s="35">
        <v>0</v>
      </c>
      <c r="AH13" s="27">
        <v>0</v>
      </c>
      <c r="AI13" s="35">
        <v>0</v>
      </c>
      <c r="AJ13" s="35">
        <v>0</v>
      </c>
      <c r="AK13" s="28">
        <v>0</v>
      </c>
      <c r="AL13" s="35">
        <v>0</v>
      </c>
      <c r="AM13" s="35">
        <v>0</v>
      </c>
      <c r="AN13" s="35">
        <v>0</v>
      </c>
      <c r="AO13" s="35">
        <v>343.4</v>
      </c>
      <c r="AP13" s="33">
        <v>215.85</v>
      </c>
      <c r="AQ13" s="28">
        <f t="shared" si="4"/>
        <v>62.856726849155507</v>
      </c>
      <c r="AR13" s="37">
        <f t="shared" si="5"/>
        <v>6873.2999999999993</v>
      </c>
      <c r="AS13" s="37">
        <f t="shared" si="6"/>
        <v>5689.6500000000005</v>
      </c>
      <c r="AT13" s="39">
        <f t="shared" si="7"/>
        <v>82.77901444720878</v>
      </c>
    </row>
    <row r="14" spans="1:46" x14ac:dyDescent="0.3">
      <c r="A14" s="5" t="s">
        <v>7</v>
      </c>
      <c r="B14" s="82">
        <v>0</v>
      </c>
      <c r="C14" s="83">
        <v>0</v>
      </c>
      <c r="D14" s="27">
        <v>0</v>
      </c>
      <c r="E14" s="14"/>
      <c r="F14" s="14"/>
      <c r="G14" s="14"/>
      <c r="H14" s="14"/>
      <c r="I14" s="14"/>
      <c r="J14" s="14"/>
      <c r="K14" s="13"/>
      <c r="L14" s="18"/>
      <c r="M14" s="14" t="e">
        <f t="shared" si="8"/>
        <v>#DIV/0!</v>
      </c>
      <c r="N14" s="15"/>
      <c r="O14" s="16"/>
      <c r="P14" s="14"/>
      <c r="Q14" s="17"/>
      <c r="R14" s="17"/>
      <c r="S14" s="14"/>
      <c r="T14" s="35">
        <f>335.4+94.6</f>
        <v>430</v>
      </c>
      <c r="U14" s="35">
        <v>430</v>
      </c>
      <c r="V14" s="27">
        <f t="shared" si="9"/>
        <v>100</v>
      </c>
      <c r="W14" s="76">
        <v>5607.1</v>
      </c>
      <c r="X14" s="77">
        <v>4318.1000000000004</v>
      </c>
      <c r="Y14" s="28">
        <v>77.011289258261854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28">
        <v>0</v>
      </c>
      <c r="AF14" s="35">
        <v>0</v>
      </c>
      <c r="AG14" s="35">
        <v>0</v>
      </c>
      <c r="AH14" s="27">
        <v>0</v>
      </c>
      <c r="AI14" s="35">
        <v>0</v>
      </c>
      <c r="AJ14" s="35">
        <v>0</v>
      </c>
      <c r="AK14" s="28">
        <v>0</v>
      </c>
      <c r="AL14" s="35">
        <v>0</v>
      </c>
      <c r="AM14" s="35">
        <v>0</v>
      </c>
      <c r="AN14" s="35">
        <v>0</v>
      </c>
      <c r="AO14" s="35">
        <v>311.40000000000003</v>
      </c>
      <c r="AP14" s="33">
        <v>221.45</v>
      </c>
      <c r="AQ14" s="28">
        <f t="shared" si="4"/>
        <v>71.114322414900428</v>
      </c>
      <c r="AR14" s="37">
        <f t="shared" si="5"/>
        <v>6348.5</v>
      </c>
      <c r="AS14" s="37">
        <f t="shared" si="6"/>
        <v>4969.55</v>
      </c>
      <c r="AT14" s="39">
        <f t="shared" si="7"/>
        <v>78.279121052217064</v>
      </c>
    </row>
    <row r="15" spans="1:46" x14ac:dyDescent="0.3">
      <c r="A15" s="5" t="s">
        <v>8</v>
      </c>
      <c r="B15" s="82">
        <v>0</v>
      </c>
      <c r="C15" s="83">
        <v>0</v>
      </c>
      <c r="D15" s="27">
        <v>0</v>
      </c>
      <c r="E15" s="14"/>
      <c r="F15" s="14"/>
      <c r="G15" s="14"/>
      <c r="H15" s="14"/>
      <c r="I15" s="14"/>
      <c r="J15" s="14"/>
      <c r="K15" s="13"/>
      <c r="L15" s="18"/>
      <c r="M15" s="14" t="e">
        <f t="shared" si="8"/>
        <v>#DIV/0!</v>
      </c>
      <c r="N15" s="15"/>
      <c r="O15" s="16"/>
      <c r="P15" s="14" t="e">
        <f>O15/N15*100</f>
        <v>#DIV/0!</v>
      </c>
      <c r="Q15" s="17"/>
      <c r="R15" s="17"/>
      <c r="S15" s="14"/>
      <c r="T15" s="35">
        <v>0</v>
      </c>
      <c r="U15" s="35">
        <v>0</v>
      </c>
      <c r="V15" s="27">
        <v>0</v>
      </c>
      <c r="W15" s="76">
        <v>4245.7849999999999</v>
      </c>
      <c r="X15" s="77">
        <v>2176</v>
      </c>
      <c r="Y15" s="28">
        <v>51.250828763114477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28">
        <v>0</v>
      </c>
      <c r="AF15" s="35">
        <v>0</v>
      </c>
      <c r="AG15" s="35">
        <v>0</v>
      </c>
      <c r="AH15" s="27">
        <v>0</v>
      </c>
      <c r="AI15" s="35">
        <v>0</v>
      </c>
      <c r="AJ15" s="35">
        <v>0</v>
      </c>
      <c r="AK15" s="28">
        <v>0</v>
      </c>
      <c r="AL15" s="35">
        <v>0</v>
      </c>
      <c r="AM15" s="35">
        <v>0</v>
      </c>
      <c r="AN15" s="35">
        <v>0</v>
      </c>
      <c r="AO15" s="35">
        <v>729.6</v>
      </c>
      <c r="AP15" s="33">
        <v>229.6</v>
      </c>
      <c r="AQ15" s="28">
        <f t="shared" si="4"/>
        <v>31.469298245614034</v>
      </c>
      <c r="AR15" s="37">
        <f t="shared" si="5"/>
        <v>4975.3850000000002</v>
      </c>
      <c r="AS15" s="37">
        <f t="shared" si="6"/>
        <v>2405.6</v>
      </c>
      <c r="AT15" s="39">
        <f t="shared" si="7"/>
        <v>48.350027183825972</v>
      </c>
    </row>
    <row r="16" spans="1:46" x14ac:dyDescent="0.3">
      <c r="A16" s="5" t="s">
        <v>9</v>
      </c>
      <c r="B16" s="82">
        <v>0</v>
      </c>
      <c r="C16" s="83">
        <v>0</v>
      </c>
      <c r="D16" s="27">
        <v>0</v>
      </c>
      <c r="E16" s="14"/>
      <c r="F16" s="14"/>
      <c r="G16" s="14"/>
      <c r="H16" s="14"/>
      <c r="I16" s="14"/>
      <c r="J16" s="14"/>
      <c r="K16" s="13"/>
      <c r="L16" s="18"/>
      <c r="M16" s="14" t="e">
        <f t="shared" si="8"/>
        <v>#DIV/0!</v>
      </c>
      <c r="N16" s="15"/>
      <c r="O16" s="16"/>
      <c r="P16" s="14"/>
      <c r="Q16" s="17"/>
      <c r="R16" s="17"/>
      <c r="S16" s="14"/>
      <c r="T16" s="35">
        <f>156+44</f>
        <v>200</v>
      </c>
      <c r="U16" s="35">
        <v>200</v>
      </c>
      <c r="V16" s="27">
        <f t="shared" si="9"/>
        <v>100</v>
      </c>
      <c r="W16" s="76">
        <v>4290.0120000000006</v>
      </c>
      <c r="X16" s="77">
        <v>3328.712</v>
      </c>
      <c r="Y16" s="28">
        <v>77.592137271410891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28">
        <v>0</v>
      </c>
      <c r="AF16" s="35">
        <v>0</v>
      </c>
      <c r="AG16" s="35">
        <v>0</v>
      </c>
      <c r="AH16" s="27">
        <v>0</v>
      </c>
      <c r="AI16" s="35">
        <v>0</v>
      </c>
      <c r="AJ16" s="35">
        <v>0</v>
      </c>
      <c r="AK16" s="28">
        <v>0</v>
      </c>
      <c r="AL16" s="35">
        <v>0</v>
      </c>
      <c r="AM16" s="35">
        <v>0</v>
      </c>
      <c r="AN16" s="35">
        <v>0</v>
      </c>
      <c r="AO16" s="35">
        <v>402.6</v>
      </c>
      <c r="AP16" s="33">
        <v>296.17500000000001</v>
      </c>
      <c r="AQ16" s="28">
        <f t="shared" si="4"/>
        <v>73.565573770491795</v>
      </c>
      <c r="AR16" s="37">
        <f t="shared" si="5"/>
        <v>4892.612000000001</v>
      </c>
      <c r="AS16" s="37">
        <f t="shared" si="6"/>
        <v>3824.8870000000002</v>
      </c>
      <c r="AT16" s="39">
        <f t="shared" si="7"/>
        <v>78.176789821060794</v>
      </c>
    </row>
    <row r="17" spans="1:46" x14ac:dyDescent="0.3">
      <c r="A17" s="5" t="s">
        <v>10</v>
      </c>
      <c r="B17" s="82">
        <v>1500</v>
      </c>
      <c r="C17" s="83">
        <v>1500</v>
      </c>
      <c r="D17" s="27">
        <v>100</v>
      </c>
      <c r="E17" s="14"/>
      <c r="F17" s="14"/>
      <c r="G17" s="14"/>
      <c r="H17" s="14"/>
      <c r="I17" s="14"/>
      <c r="J17" s="14"/>
      <c r="K17" s="13"/>
      <c r="L17" s="18"/>
      <c r="M17" s="14" t="e">
        <f t="shared" si="8"/>
        <v>#DIV/0!</v>
      </c>
      <c r="N17" s="19"/>
      <c r="O17" s="16"/>
      <c r="P17" s="14" t="e">
        <f>O17/N17*100</f>
        <v>#DIV/0!</v>
      </c>
      <c r="Q17" s="17"/>
      <c r="R17" s="17"/>
      <c r="S17" s="14"/>
      <c r="T17" s="35">
        <f>166.1+46.8</f>
        <v>212.89999999999998</v>
      </c>
      <c r="U17" s="35">
        <v>212.9</v>
      </c>
      <c r="V17" s="27">
        <f t="shared" si="9"/>
        <v>100.00000000000003</v>
      </c>
      <c r="W17" s="76">
        <v>4209.5</v>
      </c>
      <c r="X17" s="77">
        <v>3268.1</v>
      </c>
      <c r="Y17" s="28">
        <v>77.636298847844159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28">
        <v>0</v>
      </c>
      <c r="AF17" s="35">
        <v>0</v>
      </c>
      <c r="AG17" s="35">
        <v>0</v>
      </c>
      <c r="AH17" s="27">
        <v>0</v>
      </c>
      <c r="AI17" s="35">
        <v>0</v>
      </c>
      <c r="AJ17" s="35">
        <v>0</v>
      </c>
      <c r="AK17" s="28">
        <v>0</v>
      </c>
      <c r="AL17" s="35">
        <v>0</v>
      </c>
      <c r="AM17" s="35">
        <v>0</v>
      </c>
      <c r="AN17" s="35">
        <v>0</v>
      </c>
      <c r="AO17" s="35">
        <v>462.09999999999997</v>
      </c>
      <c r="AP17" s="33">
        <v>316.125</v>
      </c>
      <c r="AQ17" s="28">
        <f t="shared" si="4"/>
        <v>68.410517204068384</v>
      </c>
      <c r="AR17" s="37">
        <f t="shared" si="5"/>
        <v>6384.5</v>
      </c>
      <c r="AS17" s="37">
        <f t="shared" si="6"/>
        <v>5297.125</v>
      </c>
      <c r="AT17" s="39">
        <f t="shared" si="7"/>
        <v>82.968517503328371</v>
      </c>
    </row>
    <row r="18" spans="1:46" x14ac:dyDescent="0.3">
      <c r="A18" s="5" t="s">
        <v>11</v>
      </c>
      <c r="B18" s="82">
        <v>1500</v>
      </c>
      <c r="C18" s="83">
        <v>1500</v>
      </c>
      <c r="D18" s="27">
        <v>100</v>
      </c>
      <c r="E18" s="14"/>
      <c r="F18" s="14"/>
      <c r="G18" s="14"/>
      <c r="H18" s="14"/>
      <c r="I18" s="14"/>
      <c r="J18" s="14"/>
      <c r="K18" s="13"/>
      <c r="L18" s="18"/>
      <c r="M18" s="14" t="e">
        <f t="shared" si="8"/>
        <v>#DIV/0!</v>
      </c>
      <c r="N18" s="19"/>
      <c r="O18" s="16"/>
      <c r="P18" s="14" t="e">
        <f>O18/N18*100</f>
        <v>#DIV/0!</v>
      </c>
      <c r="Q18" s="17"/>
      <c r="R18" s="17"/>
      <c r="S18" s="14"/>
      <c r="T18" s="35">
        <v>0</v>
      </c>
      <c r="U18" s="35">
        <v>0</v>
      </c>
      <c r="V18" s="27">
        <v>0</v>
      </c>
      <c r="W18" s="76">
        <v>4771.2</v>
      </c>
      <c r="X18" s="77">
        <v>3768.6000000000004</v>
      </c>
      <c r="Y18" s="28">
        <v>78.986418511066418</v>
      </c>
      <c r="Z18" s="35">
        <v>1500</v>
      </c>
      <c r="AA18" s="35">
        <v>1500</v>
      </c>
      <c r="AB18" s="35">
        <f>AA18/Z18*100</f>
        <v>100</v>
      </c>
      <c r="AC18" s="35">
        <v>0</v>
      </c>
      <c r="AD18" s="35">
        <v>0</v>
      </c>
      <c r="AE18" s="28">
        <v>0</v>
      </c>
      <c r="AF18" s="35">
        <v>0</v>
      </c>
      <c r="AG18" s="35">
        <v>0</v>
      </c>
      <c r="AH18" s="27">
        <v>0</v>
      </c>
      <c r="AI18" s="35">
        <v>0</v>
      </c>
      <c r="AJ18" s="35">
        <v>0</v>
      </c>
      <c r="AK18" s="28">
        <v>0</v>
      </c>
      <c r="AL18" s="35">
        <v>0</v>
      </c>
      <c r="AM18" s="35">
        <v>0</v>
      </c>
      <c r="AN18" s="35">
        <v>0</v>
      </c>
      <c r="AO18" s="35">
        <v>637.9</v>
      </c>
      <c r="AP18" s="33">
        <v>400.52499999999998</v>
      </c>
      <c r="AQ18" s="28">
        <f t="shared" si="4"/>
        <v>62.788054554005321</v>
      </c>
      <c r="AR18" s="37">
        <f t="shared" si="5"/>
        <v>8409.1</v>
      </c>
      <c r="AS18" s="37">
        <f t="shared" si="6"/>
        <v>7169.125</v>
      </c>
      <c r="AT18" s="39">
        <f t="shared" si="7"/>
        <v>85.254367292575893</v>
      </c>
    </row>
    <row r="19" spans="1:46" x14ac:dyDescent="0.3">
      <c r="A19" s="5" t="s">
        <v>12</v>
      </c>
      <c r="B19" s="82">
        <v>1500</v>
      </c>
      <c r="C19" s="83">
        <v>1500</v>
      </c>
      <c r="D19" s="27">
        <v>100</v>
      </c>
      <c r="E19" s="14"/>
      <c r="F19" s="14"/>
      <c r="G19" s="14"/>
      <c r="H19" s="14"/>
      <c r="I19" s="14"/>
      <c r="J19" s="14"/>
      <c r="K19" s="13"/>
      <c r="L19" s="18"/>
      <c r="M19" s="14" t="e">
        <f t="shared" si="8"/>
        <v>#DIV/0!</v>
      </c>
      <c r="N19" s="19"/>
      <c r="O19" s="16"/>
      <c r="P19" s="14" t="e">
        <f>O19/N19*100</f>
        <v>#DIV/0!</v>
      </c>
      <c r="Q19" s="17"/>
      <c r="R19" s="17"/>
      <c r="S19" s="14"/>
      <c r="T19" s="35">
        <v>0</v>
      </c>
      <c r="U19" s="35">
        <v>0</v>
      </c>
      <c r="V19" s="27">
        <v>0</v>
      </c>
      <c r="W19" s="76">
        <v>2924.54</v>
      </c>
      <c r="X19" s="77">
        <v>2304.04</v>
      </c>
      <c r="Y19" s="28">
        <v>78.782988093854073</v>
      </c>
      <c r="Z19" s="35">
        <v>390</v>
      </c>
      <c r="AA19" s="35">
        <v>390</v>
      </c>
      <c r="AB19" s="35">
        <f>AA19/Z19*100</f>
        <v>100</v>
      </c>
      <c r="AC19" s="35">
        <v>0</v>
      </c>
      <c r="AD19" s="35">
        <v>0</v>
      </c>
      <c r="AE19" s="28">
        <v>0</v>
      </c>
      <c r="AF19" s="35">
        <v>0</v>
      </c>
      <c r="AG19" s="35">
        <v>0</v>
      </c>
      <c r="AH19" s="27">
        <v>0</v>
      </c>
      <c r="AI19" s="35">
        <v>0</v>
      </c>
      <c r="AJ19" s="35">
        <v>0</v>
      </c>
      <c r="AK19" s="28">
        <v>0</v>
      </c>
      <c r="AL19" s="35">
        <v>0</v>
      </c>
      <c r="AM19" s="35">
        <v>0</v>
      </c>
      <c r="AN19" s="35">
        <v>0</v>
      </c>
      <c r="AO19" s="35">
        <v>540</v>
      </c>
      <c r="AP19" s="33">
        <v>235.7</v>
      </c>
      <c r="AQ19" s="28">
        <f t="shared" si="4"/>
        <v>43.648148148148145</v>
      </c>
      <c r="AR19" s="37">
        <f t="shared" si="5"/>
        <v>5354.54</v>
      </c>
      <c r="AS19" s="37">
        <f t="shared" si="6"/>
        <v>4429.74</v>
      </c>
      <c r="AT19" s="39">
        <f t="shared" si="7"/>
        <v>82.728675105611302</v>
      </c>
    </row>
    <row r="20" spans="1:46" x14ac:dyDescent="0.3">
      <c r="A20" s="5" t="s">
        <v>13</v>
      </c>
      <c r="B20" s="82">
        <v>1100</v>
      </c>
      <c r="C20" s="83">
        <v>1100</v>
      </c>
      <c r="D20" s="27">
        <v>100</v>
      </c>
      <c r="E20" s="14"/>
      <c r="F20" s="14"/>
      <c r="G20" s="14"/>
      <c r="H20" s="14"/>
      <c r="I20" s="14"/>
      <c r="J20" s="14"/>
      <c r="K20" s="18"/>
      <c r="L20" s="18"/>
      <c r="M20" s="14" t="e">
        <f t="shared" si="8"/>
        <v>#DIV/0!</v>
      </c>
      <c r="N20" s="15"/>
      <c r="O20" s="16"/>
      <c r="P20" s="14"/>
      <c r="Q20" s="17"/>
      <c r="R20" s="17"/>
      <c r="S20" s="14"/>
      <c r="T20" s="35">
        <v>0</v>
      </c>
      <c r="U20" s="35">
        <v>0</v>
      </c>
      <c r="V20" s="27">
        <v>0</v>
      </c>
      <c r="W20" s="76">
        <v>3660.6</v>
      </c>
      <c r="X20" s="77">
        <v>2813.4</v>
      </c>
      <c r="Y20" s="28">
        <v>76.856253073266672</v>
      </c>
      <c r="Z20" s="35">
        <v>730</v>
      </c>
      <c r="AA20" s="35">
        <v>730</v>
      </c>
      <c r="AB20" s="35">
        <f>AA20/Z20*100</f>
        <v>100</v>
      </c>
      <c r="AC20" s="35">
        <v>0</v>
      </c>
      <c r="AD20" s="35">
        <v>0</v>
      </c>
      <c r="AE20" s="28">
        <v>0</v>
      </c>
      <c r="AF20" s="35">
        <v>0</v>
      </c>
      <c r="AG20" s="35">
        <v>0</v>
      </c>
      <c r="AH20" s="27">
        <v>0</v>
      </c>
      <c r="AI20" s="35">
        <v>0</v>
      </c>
      <c r="AJ20" s="35">
        <v>0</v>
      </c>
      <c r="AK20" s="28">
        <v>0</v>
      </c>
      <c r="AL20" s="35">
        <v>0</v>
      </c>
      <c r="AM20" s="35">
        <v>0</v>
      </c>
      <c r="AN20" s="35">
        <v>0</v>
      </c>
      <c r="AO20" s="35">
        <v>346.79999999999995</v>
      </c>
      <c r="AP20" s="33">
        <v>188.67500000000001</v>
      </c>
      <c r="AQ20" s="28">
        <f t="shared" si="4"/>
        <v>54.40455594002308</v>
      </c>
      <c r="AR20" s="37">
        <f t="shared" si="5"/>
        <v>5837.4000000000005</v>
      </c>
      <c r="AS20" s="37">
        <f t="shared" si="6"/>
        <v>4832.0749999999998</v>
      </c>
      <c r="AT20" s="39">
        <f t="shared" si="7"/>
        <v>82.777863432350003</v>
      </c>
    </row>
    <row r="21" spans="1:46" x14ac:dyDescent="0.3">
      <c r="A21" s="5" t="s">
        <v>14</v>
      </c>
      <c r="B21" s="82">
        <v>1500</v>
      </c>
      <c r="C21" s="83">
        <v>1500</v>
      </c>
      <c r="D21" s="27">
        <v>100</v>
      </c>
      <c r="E21" s="14"/>
      <c r="F21" s="14"/>
      <c r="G21" s="14"/>
      <c r="H21" s="14"/>
      <c r="I21" s="14"/>
      <c r="J21" s="14"/>
      <c r="K21" s="13"/>
      <c r="L21" s="18"/>
      <c r="M21" s="14" t="e">
        <f t="shared" si="8"/>
        <v>#DIV/0!</v>
      </c>
      <c r="N21" s="15"/>
      <c r="O21" s="16"/>
      <c r="P21" s="14"/>
      <c r="Q21" s="17"/>
      <c r="R21" s="17"/>
      <c r="S21" s="14"/>
      <c r="T21" s="35">
        <v>0</v>
      </c>
      <c r="U21" s="35">
        <v>0</v>
      </c>
      <c r="V21" s="27">
        <v>0</v>
      </c>
      <c r="W21" s="76">
        <v>5616.045000000001</v>
      </c>
      <c r="X21" s="77">
        <v>4472.0450000000001</v>
      </c>
      <c r="Y21" s="28">
        <v>79.629792852443302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28">
        <v>0</v>
      </c>
      <c r="AF21" s="35">
        <v>0</v>
      </c>
      <c r="AG21" s="35">
        <v>0</v>
      </c>
      <c r="AH21" s="27">
        <v>0</v>
      </c>
      <c r="AI21" s="35">
        <v>0</v>
      </c>
      <c r="AJ21" s="35">
        <v>0</v>
      </c>
      <c r="AK21" s="28">
        <v>0</v>
      </c>
      <c r="AL21" s="35">
        <v>0</v>
      </c>
      <c r="AM21" s="35">
        <v>0</v>
      </c>
      <c r="AN21" s="35">
        <v>0</v>
      </c>
      <c r="AO21" s="35">
        <v>531.79999999999995</v>
      </c>
      <c r="AP21" s="33">
        <v>407.52699999999999</v>
      </c>
      <c r="AQ21" s="28">
        <f t="shared" si="4"/>
        <v>76.631628431741262</v>
      </c>
      <c r="AR21" s="37">
        <f t="shared" si="5"/>
        <v>7647.8450000000012</v>
      </c>
      <c r="AS21" s="37">
        <f t="shared" si="6"/>
        <v>6379.5720000000001</v>
      </c>
      <c r="AT21" s="39">
        <f t="shared" si="7"/>
        <v>83.416596439912155</v>
      </c>
    </row>
    <row r="22" spans="1:46" x14ac:dyDescent="0.3">
      <c r="A22" s="5" t="s">
        <v>15</v>
      </c>
      <c r="B22" s="82">
        <v>1973</v>
      </c>
      <c r="C22" s="83">
        <v>1973</v>
      </c>
      <c r="D22" s="27">
        <v>100</v>
      </c>
      <c r="E22" s="14"/>
      <c r="F22" s="14"/>
      <c r="G22" s="14"/>
      <c r="H22" s="14"/>
      <c r="I22" s="14"/>
      <c r="J22" s="14"/>
      <c r="K22" s="13"/>
      <c r="L22" s="18"/>
      <c r="M22" s="14" t="e">
        <f t="shared" si="8"/>
        <v>#DIV/0!</v>
      </c>
      <c r="N22" s="15"/>
      <c r="O22" s="16"/>
      <c r="P22" s="14"/>
      <c r="Q22" s="17"/>
      <c r="R22" s="17"/>
      <c r="S22" s="14"/>
      <c r="T22" s="35">
        <v>0</v>
      </c>
      <c r="U22" s="35">
        <v>0</v>
      </c>
      <c r="V22" s="27">
        <v>0</v>
      </c>
      <c r="W22" s="76">
        <v>2553.2999999999997</v>
      </c>
      <c r="X22" s="77">
        <v>1992.3</v>
      </c>
      <c r="Y22" s="28">
        <v>78.02843379156387</v>
      </c>
      <c r="Z22" s="35">
        <v>216.4</v>
      </c>
      <c r="AA22" s="35">
        <v>216.4</v>
      </c>
      <c r="AB22" s="35">
        <f>AA22/Z22*100</f>
        <v>100</v>
      </c>
      <c r="AC22" s="35">
        <v>0</v>
      </c>
      <c r="AD22" s="35">
        <v>0</v>
      </c>
      <c r="AE22" s="28">
        <v>0</v>
      </c>
      <c r="AF22" s="35">
        <v>0</v>
      </c>
      <c r="AG22" s="35">
        <v>0</v>
      </c>
      <c r="AH22" s="27">
        <v>0</v>
      </c>
      <c r="AI22" s="35">
        <v>0</v>
      </c>
      <c r="AJ22" s="35">
        <v>0</v>
      </c>
      <c r="AK22" s="28">
        <v>0</v>
      </c>
      <c r="AL22" s="35">
        <v>0</v>
      </c>
      <c r="AM22" s="35">
        <v>0</v>
      </c>
      <c r="AN22" s="35">
        <v>0</v>
      </c>
      <c r="AO22" s="35">
        <v>437.6</v>
      </c>
      <c r="AP22" s="33">
        <v>233.9</v>
      </c>
      <c r="AQ22" s="28">
        <f t="shared" si="4"/>
        <v>53.450639853747717</v>
      </c>
      <c r="AR22" s="37">
        <f t="shared" si="5"/>
        <v>5180.2999999999993</v>
      </c>
      <c r="AS22" s="37">
        <f t="shared" si="6"/>
        <v>4415.5999999999995</v>
      </c>
      <c r="AT22" s="39">
        <f t="shared" si="7"/>
        <v>85.238306661776335</v>
      </c>
    </row>
    <row r="23" spans="1:46" x14ac:dyDescent="0.3">
      <c r="A23" s="5" t="s">
        <v>16</v>
      </c>
      <c r="B23" s="82">
        <v>1100</v>
      </c>
      <c r="C23" s="83">
        <v>1100</v>
      </c>
      <c r="D23" s="27">
        <v>100</v>
      </c>
      <c r="E23" s="14"/>
      <c r="F23" s="14"/>
      <c r="G23" s="14"/>
      <c r="H23" s="14"/>
      <c r="I23" s="14"/>
      <c r="J23" s="14"/>
      <c r="K23" s="13"/>
      <c r="L23" s="18"/>
      <c r="M23" s="14" t="e">
        <f t="shared" si="8"/>
        <v>#DIV/0!</v>
      </c>
      <c r="N23" s="15"/>
      <c r="O23" s="16"/>
      <c r="P23" s="14"/>
      <c r="Q23" s="17"/>
      <c r="R23" s="17"/>
      <c r="S23" s="14"/>
      <c r="T23" s="35">
        <v>0</v>
      </c>
      <c r="U23" s="35">
        <v>0</v>
      </c>
      <c r="V23" s="27">
        <v>0</v>
      </c>
      <c r="W23" s="76">
        <v>5962.0860000000002</v>
      </c>
      <c r="X23" s="77">
        <v>4555.3860000000013</v>
      </c>
      <c r="Y23" s="28">
        <v>76.405908938582925</v>
      </c>
      <c r="Z23" s="35">
        <v>265</v>
      </c>
      <c r="AA23" s="35">
        <v>265</v>
      </c>
      <c r="AB23" s="35">
        <f>AA23/Z23*100</f>
        <v>100</v>
      </c>
      <c r="AC23" s="35">
        <v>0</v>
      </c>
      <c r="AD23" s="35">
        <v>0</v>
      </c>
      <c r="AE23" s="28">
        <v>0</v>
      </c>
      <c r="AF23" s="35">
        <v>0</v>
      </c>
      <c r="AG23" s="35">
        <v>0</v>
      </c>
      <c r="AH23" s="27">
        <v>0</v>
      </c>
      <c r="AI23" s="35">
        <v>0</v>
      </c>
      <c r="AJ23" s="35">
        <v>0</v>
      </c>
      <c r="AK23" s="28">
        <v>0</v>
      </c>
      <c r="AL23" s="35">
        <v>0</v>
      </c>
      <c r="AM23" s="35">
        <v>0</v>
      </c>
      <c r="AN23" s="35">
        <v>0</v>
      </c>
      <c r="AO23" s="35">
        <v>557.5</v>
      </c>
      <c r="AP23" s="33">
        <v>380.4</v>
      </c>
      <c r="AQ23" s="28">
        <f t="shared" si="4"/>
        <v>68.233183856502237</v>
      </c>
      <c r="AR23" s="37">
        <f t="shared" si="5"/>
        <v>7884.5860000000002</v>
      </c>
      <c r="AS23" s="37">
        <f t="shared" si="6"/>
        <v>6300.786000000001</v>
      </c>
      <c r="AT23" s="39">
        <f t="shared" si="7"/>
        <v>79.912705625888293</v>
      </c>
    </row>
    <row r="24" spans="1:46" x14ac:dyDescent="0.3">
      <c r="A24" s="5" t="s">
        <v>17</v>
      </c>
      <c r="B24" s="82">
        <v>2997.5</v>
      </c>
      <c r="C24" s="83">
        <v>2997.5</v>
      </c>
      <c r="D24" s="27">
        <v>100</v>
      </c>
      <c r="E24" s="14"/>
      <c r="F24" s="14"/>
      <c r="G24" s="14"/>
      <c r="H24" s="14"/>
      <c r="I24" s="14"/>
      <c r="J24" s="14"/>
      <c r="K24" s="13"/>
      <c r="L24" s="18"/>
      <c r="M24" s="14"/>
      <c r="N24" s="15"/>
      <c r="O24" s="16"/>
      <c r="P24" s="14" t="e">
        <f>O24/N24*100</f>
        <v>#DIV/0!</v>
      </c>
      <c r="Q24" s="17"/>
      <c r="R24" s="17"/>
      <c r="S24" s="14"/>
      <c r="T24" s="35">
        <v>0</v>
      </c>
      <c r="U24" s="35">
        <v>0</v>
      </c>
      <c r="V24" s="27">
        <v>0</v>
      </c>
      <c r="W24" s="76">
        <v>1025.5</v>
      </c>
      <c r="X24" s="77">
        <v>807.5</v>
      </c>
      <c r="Y24" s="28">
        <v>78.742077035592388</v>
      </c>
      <c r="Z24" s="35">
        <v>450</v>
      </c>
      <c r="AA24" s="35">
        <v>450</v>
      </c>
      <c r="AB24" s="35">
        <f>AA24/Z24*100</f>
        <v>100</v>
      </c>
      <c r="AC24" s="35">
        <v>0</v>
      </c>
      <c r="AD24" s="35">
        <v>0</v>
      </c>
      <c r="AE24" s="28">
        <v>0</v>
      </c>
      <c r="AF24" s="35">
        <v>0</v>
      </c>
      <c r="AG24" s="35">
        <v>0</v>
      </c>
      <c r="AH24" s="27">
        <v>0</v>
      </c>
      <c r="AI24" s="35">
        <v>0</v>
      </c>
      <c r="AJ24" s="35">
        <v>0</v>
      </c>
      <c r="AK24" s="28">
        <v>0</v>
      </c>
      <c r="AL24" s="35">
        <v>0</v>
      </c>
      <c r="AM24" s="35">
        <v>0</v>
      </c>
      <c r="AN24" s="35">
        <v>0</v>
      </c>
      <c r="AO24" s="35">
        <v>407.70000000000005</v>
      </c>
      <c r="AP24" s="33">
        <v>262.22500000000002</v>
      </c>
      <c r="AQ24" s="28">
        <f t="shared" si="4"/>
        <v>64.318126073092969</v>
      </c>
      <c r="AR24" s="37">
        <f t="shared" si="5"/>
        <v>4880.7</v>
      </c>
      <c r="AS24" s="37">
        <f t="shared" si="6"/>
        <v>4517.2250000000004</v>
      </c>
      <c r="AT24" s="39">
        <f t="shared" si="7"/>
        <v>92.552810047739058</v>
      </c>
    </row>
    <row r="25" spans="1:46" ht="18" customHeight="1" x14ac:dyDescent="0.3">
      <c r="A25" s="5" t="s">
        <v>18</v>
      </c>
      <c r="B25" s="82">
        <v>1000</v>
      </c>
      <c r="C25" s="83">
        <v>995</v>
      </c>
      <c r="D25" s="27">
        <v>99.5</v>
      </c>
      <c r="E25" s="14"/>
      <c r="F25" s="14"/>
      <c r="G25" s="14"/>
      <c r="H25" s="14"/>
      <c r="I25" s="14"/>
      <c r="J25" s="14"/>
      <c r="K25" s="13"/>
      <c r="L25" s="18"/>
      <c r="M25" s="14"/>
      <c r="N25" s="15"/>
      <c r="O25" s="16"/>
      <c r="P25" s="14"/>
      <c r="Q25" s="17"/>
      <c r="R25" s="17"/>
      <c r="S25" s="14"/>
      <c r="T25" s="35">
        <v>0</v>
      </c>
      <c r="U25" s="35">
        <v>0</v>
      </c>
      <c r="V25" s="27">
        <v>0</v>
      </c>
      <c r="W25" s="76">
        <v>2874.2000000000003</v>
      </c>
      <c r="X25" s="77">
        <v>2172</v>
      </c>
      <c r="Y25" s="28">
        <v>75.568853941966452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28">
        <v>0</v>
      </c>
      <c r="AF25" s="35">
        <v>0</v>
      </c>
      <c r="AG25" s="35">
        <v>0</v>
      </c>
      <c r="AH25" s="27">
        <v>0</v>
      </c>
      <c r="AI25" s="35">
        <v>0</v>
      </c>
      <c r="AJ25" s="35">
        <v>0</v>
      </c>
      <c r="AK25" s="28">
        <v>0</v>
      </c>
      <c r="AL25" s="35">
        <v>0</v>
      </c>
      <c r="AM25" s="35">
        <v>0</v>
      </c>
      <c r="AN25" s="35">
        <v>0</v>
      </c>
      <c r="AO25" s="35">
        <v>326.79999999999995</v>
      </c>
      <c r="AP25" s="33">
        <v>206.67500000000001</v>
      </c>
      <c r="AQ25" s="28">
        <f t="shared" si="4"/>
        <v>63.242044063647505</v>
      </c>
      <c r="AR25" s="37">
        <f t="shared" si="5"/>
        <v>4201</v>
      </c>
      <c r="AS25" s="37">
        <f t="shared" si="6"/>
        <v>3373.6750000000002</v>
      </c>
      <c r="AT25" s="39">
        <f t="shared" si="7"/>
        <v>80.306474648893129</v>
      </c>
    </row>
    <row r="26" spans="1:46" x14ac:dyDescent="0.3">
      <c r="A26" s="5" t="s">
        <v>19</v>
      </c>
      <c r="B26" s="82">
        <v>0</v>
      </c>
      <c r="C26" s="83">
        <v>0</v>
      </c>
      <c r="D26" s="27">
        <v>0</v>
      </c>
      <c r="E26" s="14"/>
      <c r="F26" s="14"/>
      <c r="G26" s="14"/>
      <c r="H26" s="14"/>
      <c r="I26" s="14"/>
      <c r="J26" s="14"/>
      <c r="K26" s="13"/>
      <c r="L26" s="18"/>
      <c r="M26" s="14" t="e">
        <f t="shared" si="8"/>
        <v>#DIV/0!</v>
      </c>
      <c r="N26" s="15"/>
      <c r="O26" s="16"/>
      <c r="P26" s="14"/>
      <c r="Q26" s="17"/>
      <c r="R26" s="17"/>
      <c r="S26" s="14"/>
      <c r="T26" s="35">
        <v>0</v>
      </c>
      <c r="U26" s="35">
        <v>0</v>
      </c>
      <c r="V26" s="27">
        <v>0</v>
      </c>
      <c r="W26" s="76">
        <v>8625.8580599999987</v>
      </c>
      <c r="X26" s="77">
        <v>6923.6970599999995</v>
      </c>
      <c r="Y26" s="28">
        <v>80.266763165356338</v>
      </c>
      <c r="Z26" s="35">
        <v>700</v>
      </c>
      <c r="AA26" s="35">
        <v>700</v>
      </c>
      <c r="AB26" s="35">
        <f>AA26/Z26*100</f>
        <v>100</v>
      </c>
      <c r="AC26" s="35">
        <v>0</v>
      </c>
      <c r="AD26" s="35">
        <v>0</v>
      </c>
      <c r="AE26" s="28">
        <v>0</v>
      </c>
      <c r="AF26" s="35">
        <v>0</v>
      </c>
      <c r="AG26" s="35">
        <v>0</v>
      </c>
      <c r="AH26" s="27">
        <v>0</v>
      </c>
      <c r="AI26" s="35">
        <v>0</v>
      </c>
      <c r="AJ26" s="35">
        <v>0</v>
      </c>
      <c r="AK26" s="28">
        <v>0</v>
      </c>
      <c r="AL26" s="35">
        <v>0</v>
      </c>
      <c r="AM26" s="35">
        <v>0</v>
      </c>
      <c r="AN26" s="35">
        <v>0</v>
      </c>
      <c r="AO26" s="35">
        <v>372.70000000000005</v>
      </c>
      <c r="AP26" s="33">
        <v>257.31187</v>
      </c>
      <c r="AQ26" s="28">
        <f t="shared" si="4"/>
        <v>69.039943654413733</v>
      </c>
      <c r="AR26" s="37">
        <f t="shared" si="5"/>
        <v>9698.5580599999994</v>
      </c>
      <c r="AS26" s="37">
        <f t="shared" si="6"/>
        <v>7881.00893</v>
      </c>
      <c r="AT26" s="39">
        <f t="shared" si="7"/>
        <v>81.259594274161614</v>
      </c>
    </row>
    <row r="27" spans="1:46" x14ac:dyDescent="0.3">
      <c r="A27" s="5" t="s">
        <v>20</v>
      </c>
      <c r="B27" s="82">
        <v>1087.3579999999999</v>
      </c>
      <c r="C27" s="83">
        <v>1087.3579999999999</v>
      </c>
      <c r="D27" s="27">
        <v>100</v>
      </c>
      <c r="E27" s="14"/>
      <c r="F27" s="14"/>
      <c r="G27" s="14"/>
      <c r="H27" s="14"/>
      <c r="I27" s="14"/>
      <c r="J27" s="14"/>
      <c r="K27" s="13"/>
      <c r="L27" s="18"/>
      <c r="M27" s="14"/>
      <c r="N27" s="15"/>
      <c r="O27" s="16"/>
      <c r="P27" s="14" t="e">
        <f>O27/N27*100</f>
        <v>#DIV/0!</v>
      </c>
      <c r="Q27" s="17"/>
      <c r="R27" s="17"/>
      <c r="S27" s="14"/>
      <c r="T27" s="35">
        <v>0</v>
      </c>
      <c r="U27" s="35">
        <v>0</v>
      </c>
      <c r="V27" s="27">
        <v>0</v>
      </c>
      <c r="W27" s="76">
        <v>4659.5</v>
      </c>
      <c r="X27" s="77">
        <v>3901.3999999999996</v>
      </c>
      <c r="Y27" s="28">
        <v>83.730013949994628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28">
        <v>0</v>
      </c>
      <c r="AF27" s="35">
        <v>0</v>
      </c>
      <c r="AG27" s="35">
        <v>0</v>
      </c>
      <c r="AH27" s="27">
        <v>0</v>
      </c>
      <c r="AI27" s="35">
        <v>0</v>
      </c>
      <c r="AJ27" s="35">
        <v>0</v>
      </c>
      <c r="AK27" s="28">
        <v>0</v>
      </c>
      <c r="AL27" s="35">
        <v>0</v>
      </c>
      <c r="AM27" s="35">
        <v>0</v>
      </c>
      <c r="AN27" s="35">
        <v>0</v>
      </c>
      <c r="AO27" s="35">
        <v>637.4</v>
      </c>
      <c r="AP27" s="33">
        <v>528.20000000000005</v>
      </c>
      <c r="AQ27" s="28">
        <f t="shared" si="4"/>
        <v>82.86790084719172</v>
      </c>
      <c r="AR27" s="37">
        <f t="shared" si="5"/>
        <v>6384.2579999999998</v>
      </c>
      <c r="AS27" s="37">
        <f t="shared" si="6"/>
        <v>5516.9579999999996</v>
      </c>
      <c r="AT27" s="39">
        <f t="shared" si="7"/>
        <v>86.415022701150235</v>
      </c>
    </row>
    <row r="28" spans="1:46" x14ac:dyDescent="0.3">
      <c r="A28" s="5" t="s">
        <v>21</v>
      </c>
      <c r="B28" s="82">
        <v>0</v>
      </c>
      <c r="C28" s="83">
        <v>0</v>
      </c>
      <c r="D28" s="27">
        <v>0</v>
      </c>
      <c r="E28" s="14"/>
      <c r="F28" s="14"/>
      <c r="G28" s="14"/>
      <c r="H28" s="14"/>
      <c r="I28" s="14"/>
      <c r="J28" s="14"/>
      <c r="K28" s="13"/>
      <c r="L28" s="18"/>
      <c r="M28" s="14" t="e">
        <f t="shared" si="8"/>
        <v>#DIV/0!</v>
      </c>
      <c r="N28" s="20"/>
      <c r="O28" s="14"/>
      <c r="P28" s="14"/>
      <c r="Q28" s="17"/>
      <c r="R28" s="17"/>
      <c r="S28" s="14"/>
      <c r="T28" s="35">
        <f>171.6+48.4</f>
        <v>220</v>
      </c>
      <c r="U28" s="35">
        <v>220</v>
      </c>
      <c r="V28" s="27">
        <f t="shared" si="9"/>
        <v>100</v>
      </c>
      <c r="W28" s="76">
        <v>3166.2000000000003</v>
      </c>
      <c r="X28" s="77">
        <v>2523.9</v>
      </c>
      <c r="Y28" s="28">
        <v>79.713852567746827</v>
      </c>
      <c r="Z28" s="35">
        <v>500</v>
      </c>
      <c r="AA28" s="35">
        <v>500</v>
      </c>
      <c r="AB28" s="35">
        <f>AA28/Z28*100</f>
        <v>100</v>
      </c>
      <c r="AC28" s="35">
        <v>0</v>
      </c>
      <c r="AD28" s="35">
        <v>0</v>
      </c>
      <c r="AE28" s="28">
        <v>0</v>
      </c>
      <c r="AF28" s="35">
        <v>0</v>
      </c>
      <c r="AG28" s="35">
        <v>0</v>
      </c>
      <c r="AH28" s="27">
        <v>0</v>
      </c>
      <c r="AI28" s="35">
        <v>0</v>
      </c>
      <c r="AJ28" s="35">
        <v>0</v>
      </c>
      <c r="AK28" s="28">
        <v>0</v>
      </c>
      <c r="AL28" s="35">
        <v>0</v>
      </c>
      <c r="AM28" s="35">
        <v>0</v>
      </c>
      <c r="AN28" s="35">
        <v>0</v>
      </c>
      <c r="AO28" s="35">
        <v>997.30000000000007</v>
      </c>
      <c r="AP28" s="33">
        <v>901.55000000000007</v>
      </c>
      <c r="AQ28" s="28">
        <f t="shared" si="4"/>
        <v>90.399077509275045</v>
      </c>
      <c r="AR28" s="37">
        <f t="shared" si="5"/>
        <v>4883.5</v>
      </c>
      <c r="AS28" s="37">
        <f t="shared" si="6"/>
        <v>4145.45</v>
      </c>
      <c r="AT28" s="39">
        <f t="shared" si="7"/>
        <v>84.886863929558714</v>
      </c>
    </row>
    <row r="29" spans="1:46" x14ac:dyDescent="0.3">
      <c r="A29" s="5" t="s">
        <v>22</v>
      </c>
      <c r="B29" s="82">
        <v>2000</v>
      </c>
      <c r="C29" s="83">
        <v>2000</v>
      </c>
      <c r="D29" s="27">
        <v>100</v>
      </c>
      <c r="E29" s="14"/>
      <c r="F29" s="14"/>
      <c r="G29" s="14"/>
      <c r="H29" s="14"/>
      <c r="I29" s="14"/>
      <c r="J29" s="14"/>
      <c r="K29" s="13"/>
      <c r="L29" s="18"/>
      <c r="M29" s="14" t="e">
        <f t="shared" si="8"/>
        <v>#DIV/0!</v>
      </c>
      <c r="N29" s="20"/>
      <c r="O29" s="14"/>
      <c r="P29" s="14"/>
      <c r="Q29" s="17"/>
      <c r="R29" s="17"/>
      <c r="S29" s="14"/>
      <c r="T29" s="35">
        <v>0</v>
      </c>
      <c r="U29" s="35">
        <v>0</v>
      </c>
      <c r="V29" s="27">
        <v>0</v>
      </c>
      <c r="W29" s="76">
        <v>749.2</v>
      </c>
      <c r="X29" s="77">
        <v>596.60000000000014</v>
      </c>
      <c r="Y29" s="28">
        <v>79.631607047517363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28">
        <v>0</v>
      </c>
      <c r="AF29" s="35">
        <v>0</v>
      </c>
      <c r="AG29" s="35">
        <v>0</v>
      </c>
      <c r="AH29" s="27">
        <v>0</v>
      </c>
      <c r="AI29" s="35">
        <v>2000</v>
      </c>
      <c r="AJ29" s="35">
        <v>0</v>
      </c>
      <c r="AK29" s="28">
        <f t="shared" ref="AK29" si="10">AJ29/AI29*100</f>
        <v>0</v>
      </c>
      <c r="AL29" s="35">
        <v>0</v>
      </c>
      <c r="AM29" s="35">
        <v>0</v>
      </c>
      <c r="AN29" s="35">
        <v>0</v>
      </c>
      <c r="AO29" s="35">
        <v>489.6</v>
      </c>
      <c r="AP29" s="33">
        <v>282.3</v>
      </c>
      <c r="AQ29" s="28">
        <f t="shared" si="4"/>
        <v>57.659313725490193</v>
      </c>
      <c r="AR29" s="37">
        <f t="shared" si="5"/>
        <v>5238.8</v>
      </c>
      <c r="AS29" s="37">
        <f t="shared" si="6"/>
        <v>2878.9000000000005</v>
      </c>
      <c r="AT29" s="39">
        <f t="shared" si="7"/>
        <v>54.953424448346958</v>
      </c>
    </row>
    <row r="30" spans="1:46" x14ac:dyDescent="0.3">
      <c r="A30" s="26" t="s">
        <v>23</v>
      </c>
      <c r="B30" s="84">
        <f t="shared" ref="B30:C30" si="11">SUM(B8:B29)</f>
        <v>63827.700000000004</v>
      </c>
      <c r="C30" s="85">
        <f t="shared" si="11"/>
        <v>59630.330289999998</v>
      </c>
      <c r="D30" s="81">
        <f>C30/B30*100</f>
        <v>93.423905749384659</v>
      </c>
      <c r="E30" s="21">
        <f t="shared" ref="E30:L30" si="12">SUM(E8:E29)</f>
        <v>0</v>
      </c>
      <c r="F30" s="23">
        <f t="shared" si="12"/>
        <v>0</v>
      </c>
      <c r="G30" s="14" t="e">
        <f>F30/E30*100</f>
        <v>#DIV/0!</v>
      </c>
      <c r="H30" s="21">
        <f t="shared" si="12"/>
        <v>0</v>
      </c>
      <c r="I30" s="21">
        <f t="shared" si="12"/>
        <v>0</v>
      </c>
      <c r="J30" s="14"/>
      <c r="K30" s="24">
        <f t="shared" si="12"/>
        <v>0</v>
      </c>
      <c r="L30" s="24">
        <f t="shared" si="12"/>
        <v>0</v>
      </c>
      <c r="M30" s="14" t="e">
        <f>L30/K30*100</f>
        <v>#DIV/0!</v>
      </c>
      <c r="N30" s="24">
        <f t="shared" ref="N30:O30" si="13">SUM(N8:N29)</f>
        <v>0</v>
      </c>
      <c r="O30" s="24">
        <f t="shared" si="13"/>
        <v>0</v>
      </c>
      <c r="P30" s="14" t="e">
        <f>O30/N30*100</f>
        <v>#DIV/0!</v>
      </c>
      <c r="Q30" s="25">
        <f>SUM(Q8:Q29)</f>
        <v>0</v>
      </c>
      <c r="R30" s="25">
        <f>SUM(R8:R29)</f>
        <v>0</v>
      </c>
      <c r="S30" s="14"/>
      <c r="T30" s="78">
        <f t="shared" ref="T30:U30" si="14">SUM(T8:T29)</f>
        <v>1362.9</v>
      </c>
      <c r="U30" s="79">
        <f t="shared" si="14"/>
        <v>1362.9</v>
      </c>
      <c r="V30" s="27">
        <f>U30/T30*100</f>
        <v>100</v>
      </c>
      <c r="W30" s="78">
        <f t="shared" ref="W30:AP30" si="15">SUM(W8:W29)</f>
        <v>91695.985459999982</v>
      </c>
      <c r="X30" s="79">
        <f t="shared" si="15"/>
        <v>69152.018059999988</v>
      </c>
      <c r="Y30" s="27">
        <f>X30/W30*100</f>
        <v>75.41444449622692</v>
      </c>
      <c r="Z30" s="78">
        <f t="shared" si="15"/>
        <v>4751.3999999999996</v>
      </c>
      <c r="AA30" s="79">
        <f t="shared" si="15"/>
        <v>4751.3999999999996</v>
      </c>
      <c r="AB30" s="27">
        <f>AA30/Z30*100</f>
        <v>100</v>
      </c>
      <c r="AC30" s="78">
        <f t="shared" si="15"/>
        <v>59574.400000000001</v>
      </c>
      <c r="AD30" s="80">
        <f t="shared" si="15"/>
        <v>36844.738440000001</v>
      </c>
      <c r="AE30" s="27">
        <f>AD30/AC30*100</f>
        <v>61.846595920395345</v>
      </c>
      <c r="AF30" s="78">
        <f t="shared" si="15"/>
        <v>40133.300000000003</v>
      </c>
      <c r="AG30" s="79">
        <f t="shared" si="15"/>
        <v>40133.300000000003</v>
      </c>
      <c r="AH30" s="27">
        <f>AG30/AF30*100</f>
        <v>100</v>
      </c>
      <c r="AI30" s="78">
        <f t="shared" si="15"/>
        <v>28391.282050000002</v>
      </c>
      <c r="AJ30" s="79">
        <f t="shared" si="15"/>
        <v>11549.99944</v>
      </c>
      <c r="AK30" s="27">
        <f>AJ30/AI30*100</f>
        <v>40.681500115631444</v>
      </c>
      <c r="AL30" s="78">
        <f t="shared" si="15"/>
        <v>6592.5</v>
      </c>
      <c r="AM30" s="22">
        <f t="shared" si="15"/>
        <v>6592.3185899999999</v>
      </c>
      <c r="AN30" s="27">
        <f>AM30/AL30*100</f>
        <v>99.997248236632529</v>
      </c>
      <c r="AO30" s="78">
        <f t="shared" si="15"/>
        <v>13717.1</v>
      </c>
      <c r="AP30" s="34">
        <f t="shared" si="15"/>
        <v>9307.81387</v>
      </c>
      <c r="AQ30" s="27">
        <f>AP30/AO30*100</f>
        <v>67.855551610763214</v>
      </c>
      <c r="AR30" s="38">
        <f t="shared" si="5"/>
        <v>310046.56750999991</v>
      </c>
      <c r="AS30" s="38">
        <f t="shared" si="6"/>
        <v>239324.81868999996</v>
      </c>
      <c r="AT30" s="40">
        <f>AS30/AR30*100</f>
        <v>77.189959112281102</v>
      </c>
    </row>
    <row r="31" spans="1:46" hidden="1" outlineLevel="1" x14ac:dyDescent="0.3">
      <c r="N31" s="2"/>
    </row>
    <row r="32" spans="1:46" hidden="1" outlineLevel="1" x14ac:dyDescent="0.3">
      <c r="N32" s="2"/>
    </row>
    <row r="33" spans="1:44" hidden="1" outlineLevel="1" x14ac:dyDescent="0.3"/>
    <row r="34" spans="1:44" hidden="1" outlineLevel="1" x14ac:dyDescent="0.3"/>
    <row r="35" spans="1:44" hidden="1" outlineLevel="1" x14ac:dyDescent="0.3"/>
    <row r="36" spans="1:44" collapsed="1" x14ac:dyDescent="0.3">
      <c r="AR36" s="30"/>
    </row>
    <row r="37" spans="1:44" hidden="1" outlineLevel="1" x14ac:dyDescent="0.3"/>
    <row r="38" spans="1:44" collapsed="1" x14ac:dyDescent="0.3">
      <c r="A38" s="4"/>
      <c r="B38" s="4"/>
      <c r="C38" s="4"/>
      <c r="D38" s="4"/>
      <c r="E38" s="7"/>
      <c r="F38" s="7"/>
      <c r="G38" s="7"/>
      <c r="H38" s="7"/>
      <c r="I38" s="7"/>
      <c r="J38" s="7"/>
      <c r="K38" s="7"/>
      <c r="L38" s="7"/>
      <c r="M38" s="7"/>
      <c r="N38" s="6"/>
      <c r="O38" s="6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</row>
    <row r="39" spans="1:44" x14ac:dyDescent="0.3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</row>
    <row r="40" spans="1:44" x14ac:dyDescent="0.3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</row>
  </sheetData>
  <mergeCells count="18">
    <mergeCell ref="A1:AT1"/>
    <mergeCell ref="AR3:AT6"/>
    <mergeCell ref="T3:V6"/>
    <mergeCell ref="U2:AT2"/>
    <mergeCell ref="A3:A6"/>
    <mergeCell ref="N3:P6"/>
    <mergeCell ref="Q3:S6"/>
    <mergeCell ref="E3:G6"/>
    <mergeCell ref="H3:J6"/>
    <mergeCell ref="K3:M6"/>
    <mergeCell ref="W3:Y6"/>
    <mergeCell ref="B3:D6"/>
    <mergeCell ref="AL3:AN6"/>
    <mergeCell ref="AO3:AQ6"/>
    <mergeCell ref="Z3:AB6"/>
    <mergeCell ref="AC3:AE6"/>
    <mergeCell ref="AF3:AH6"/>
    <mergeCell ref="AI3:AK6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  <ignoredErrors>
    <ignoredError sqref="V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 из МР (2)</vt:lpstr>
      <vt:lpstr>'МО из МР (2)'!Заголовки_для_печати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Timofeeva_IB</dc:creator>
  <cp:lastModifiedBy>Chakhovskaya_LM</cp:lastModifiedBy>
  <cp:lastPrinted>2018-05-07T05:04:24Z</cp:lastPrinted>
  <dcterms:created xsi:type="dcterms:W3CDTF">2013-12-03T03:59:58Z</dcterms:created>
  <dcterms:modified xsi:type="dcterms:W3CDTF">2018-10-18T03:42:00Z</dcterms:modified>
</cp:coreProperties>
</file>