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Я\Documents\Сессии\3 созыв\18\Поправки бюджета\Решение сесиии\"/>
    </mc:Choice>
  </mc:AlternateContent>
  <bookViews>
    <workbookView xWindow="0" yWindow="0" windowWidth="20160" windowHeight="8130" firstSheet="2" activeTab="4"/>
  </bookViews>
  <sheets>
    <sheet name="Таб.1.1.дороги" sheetId="4" r:id="rId1"/>
    <sheet name="таб.1.6 госфин" sheetId="1" r:id="rId2"/>
    <sheet name="Таб.1.9 расх обяз" sheetId="2" r:id="rId3"/>
    <sheet name="таб.1.10 культура ост" sheetId="6" r:id="rId4"/>
    <sheet name="Таб 2.1 дороги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6" l="1"/>
  <c r="C40" i="5" l="1"/>
  <c r="B40" i="5"/>
  <c r="B30" i="4" l="1"/>
  <c r="B35" i="2" l="1"/>
  <c r="D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C36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B36" i="1" l="1"/>
</calcChain>
</file>

<file path=xl/sharedStrings.xml><?xml version="1.0" encoding="utf-8"?>
<sst xmlns="http://schemas.openxmlformats.org/spreadsheetml/2006/main" count="149" uniqueCount="76">
  <si>
    <t xml:space="preserve">" О внесении изменений в решение шестнадцатой  сессии Совета депутатов Тогучинского района Новосибирской области третьего созыва от 22.12.2017 №128 «О бюджете Тогучинского района Новосибирской области на 2018 год и плановый период 2019 и 2020 годов" </t>
  </si>
  <si>
    <t>Приложение  №12</t>
  </si>
  <si>
    <t>таблица 1.6</t>
  </si>
  <si>
    <t>Наименование муниципальных образований</t>
  </si>
  <si>
    <t xml:space="preserve"> Итого 2018 год</t>
  </si>
  <si>
    <t>р.п. Горный</t>
  </si>
  <si>
    <t>Борцовский сельсовет</t>
  </si>
  <si>
    <t>Буготакский сельсовет</t>
  </si>
  <si>
    <t>Вассинский сельсовет</t>
  </si>
  <si>
    <t>Гутовский сельсовет</t>
  </si>
  <si>
    <t>Завьяловский сельсовет</t>
  </si>
  <si>
    <t>Заречный сельсовет</t>
  </si>
  <si>
    <t>Киикский сельсовет</t>
  </si>
  <si>
    <t>Кировский сельсовет</t>
  </si>
  <si>
    <t>Коуракский сельсовет</t>
  </si>
  <si>
    <t>Кудельно-Ключевской сельсовет</t>
  </si>
  <si>
    <t>Кудринский сельсовет</t>
  </si>
  <si>
    <t>Лебедевский сельсовет</t>
  </si>
  <si>
    <t>Мирновский сельсовет</t>
  </si>
  <si>
    <t>Нечаевский сельсовет</t>
  </si>
  <si>
    <t>Репьевский сельсовет</t>
  </si>
  <si>
    <t>Степногутовский сельсовет</t>
  </si>
  <si>
    <t>Сурковский сельсовет</t>
  </si>
  <si>
    <t>Усть-Каменский сельсовет</t>
  </si>
  <si>
    <t>Чемской сельсовет</t>
  </si>
  <si>
    <t>Шахтинский сельсовет</t>
  </si>
  <si>
    <t>Итого</t>
  </si>
  <si>
    <t>Сбалансированность</t>
  </si>
  <si>
    <t>Реализация указов</t>
  </si>
  <si>
    <t>в том числе</t>
  </si>
  <si>
    <t>г.Тогучин</t>
  </si>
  <si>
    <t>(тыс.рублей)</t>
  </si>
  <si>
    <t>таблица 1.9</t>
  </si>
  <si>
    <t>2018 год</t>
  </si>
  <si>
    <t>тыс.руб.</t>
  </si>
  <si>
    <t>таблица 1.1</t>
  </si>
  <si>
    <t>к решению   18-ой сессии третьего созыва</t>
  </si>
  <si>
    <t>г. Тогучин</t>
  </si>
  <si>
    <t>Борцовский</t>
  </si>
  <si>
    <t>Буготакский</t>
  </si>
  <si>
    <t>Вассинский</t>
  </si>
  <si>
    <t>Гутовский</t>
  </si>
  <si>
    <t>Завьяловский</t>
  </si>
  <si>
    <t>Заречный</t>
  </si>
  <si>
    <t>Киикский</t>
  </si>
  <si>
    <t>Кировский</t>
  </si>
  <si>
    <t>Коуракский</t>
  </si>
  <si>
    <t>Кудельно-Ключевской</t>
  </si>
  <si>
    <t>Кудринский</t>
  </si>
  <si>
    <t>Лебедевский</t>
  </si>
  <si>
    <t>Мирновский</t>
  </si>
  <si>
    <t>Нечаевский</t>
  </si>
  <si>
    <t>Репьевский</t>
  </si>
  <si>
    <t>Степногутовский</t>
  </si>
  <si>
    <t>Сурковский</t>
  </si>
  <si>
    <t>Усть-Каменский</t>
  </si>
  <si>
    <t>Чемской</t>
  </si>
  <si>
    <t>Шахтинский</t>
  </si>
  <si>
    <t>таблица 2.1.</t>
  </si>
  <si>
    <t>Приложение  № 12</t>
  </si>
  <si>
    <t xml:space="preserve">к решению 18-ой сессии </t>
  </si>
  <si>
    <t xml:space="preserve">"О внесении изменений в решение шестнадцатой  сессии Совета депутатов Тогучинского района Новосибирской области третьего созыва от 22.12.2017 №128 «О бюджете Тогучинского района Новосибирской области на 2018 год и плановый период 2019 и 2020 годов" </t>
  </si>
  <si>
    <t>таблица 1.10</t>
  </si>
  <si>
    <t xml:space="preserve">Распределение иных межбюджетных трансфертов на реализацию мероприятий муниципальной целевой программы "Культура Тогучинского района Новосибирской области на 2017-2021 годы" за счет средств областного бюджета, предоставляемых в рамках государственной программы Новосибирской области "Культура Новосибирской области на 2015-2020 годы"  в части капитальных ремонтов на 2018 год </t>
  </si>
  <si>
    <t>2019 год</t>
  </si>
  <si>
    <t>2020 год</t>
  </si>
  <si>
    <t>Распределение иных межбюджетных трансфертов на реализацию мероприятий муниципальной целевой программы «Повышение безопасности дорожного движения  по Тогучинскому району Новосибирской области на 2015-2020 годы» за счет средств областного бюджета, предоставляемых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 в 2015 - 2022 годах» на 2018 год</t>
  </si>
  <si>
    <t xml:space="preserve">Распределение иных межбюджетных трансфертов  на реализацию мероприятий по обеспечению сбалансированности местных бюджетов в рамках государственной программы Новосибирской области «Управление государственными финансами в Новосибирской области на 2014 – 2020 годы» на 2018 год </t>
  </si>
  <si>
    <t>Распределение иных межбюджетных трансфертов на софинансирование   расходных   обязательств, возникших   при выполнении полномочий органов   местного   самоуправления   поселений по вопросам местного значения на 2018 год</t>
  </si>
  <si>
    <t>Распределение иных межбюджетных трансфертов на реализацию мероприятий муниципальной целевой программы «Повышение безопасности дорожного движения  по Тогучинскому району Новосибирской области на 2015-2020 годы» за счет средств областного бюджета, предоставляемых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 в 2015 - 2022 годах» на 2019-2020 годы</t>
  </si>
  <si>
    <t>к решению  18 ой сессии третьего созыва</t>
  </si>
  <si>
    <t>Совета депутатов Тогучинского района  Новосибирской области  № 146</t>
  </si>
  <si>
    <t>от 30.03.2018 года</t>
  </si>
  <si>
    <t>Совета депутатов Тогучинского района  Новосибирской области  №146</t>
  </si>
  <si>
    <t>Совета депутатов Тогучинского района  Новосибирской области третьего созыва № 146</t>
  </si>
  <si>
    <t>от 30.03.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</si>
</sst>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 Cyr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4" fillId="0" borderId="0" xfId="0" applyFont="1"/>
    <xf numFmtId="0" fontId="7" fillId="0" borderId="4" xfId="0" applyFont="1" applyBorder="1"/>
    <xf numFmtId="0" fontId="7" fillId="0" borderId="4" xfId="0" applyFont="1" applyFill="1" applyBorder="1"/>
    <xf numFmtId="0" fontId="11" fillId="0" borderId="2" xfId="0" applyFont="1" applyBorder="1"/>
    <xf numFmtId="0" fontId="5" fillId="0" borderId="2" xfId="0" applyFont="1" applyBorder="1"/>
    <xf numFmtId="0" fontId="7" fillId="0" borderId="4" xfId="0" applyFont="1" applyBorder="1" applyAlignment="1">
      <alignment wrapText="1"/>
    </xf>
    <xf numFmtId="0" fontId="9" fillId="2" borderId="0" xfId="0" applyFont="1" applyFill="1"/>
    <xf numFmtId="0" fontId="7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5" fillId="0" borderId="2" xfId="0" applyFont="1" applyBorder="1" applyAlignment="1">
      <alignment wrapText="1"/>
    </xf>
    <xf numFmtId="164" fontId="6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/>
    <xf numFmtId="164" fontId="7" fillId="2" borderId="2" xfId="0" applyNumberFormat="1" applyFont="1" applyFill="1" applyBorder="1" applyAlignment="1">
      <alignment horizontal="center"/>
    </xf>
    <xf numFmtId="164" fontId="6" fillId="0" borderId="2" xfId="0" applyNumberFormat="1" applyFont="1" applyBorder="1"/>
    <xf numFmtId="164" fontId="11" fillId="2" borderId="2" xfId="0" applyNumberFormat="1" applyFont="1" applyFill="1" applyBorder="1"/>
    <xf numFmtId="164" fontId="7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1" fillId="0" borderId="0" xfId="0" applyFont="1" applyBorder="1" applyAlignment="1">
      <alignment horizontal="center" vertical="center" wrapText="1"/>
    </xf>
    <xf numFmtId="0" fontId="12" fillId="2" borderId="2" xfId="0" applyFont="1" applyFill="1" applyBorder="1"/>
    <xf numFmtId="0" fontId="13" fillId="0" borderId="2" xfId="0" applyFont="1" applyBorder="1"/>
    <xf numFmtId="165" fontId="7" fillId="0" borderId="3" xfId="0" applyNumberFormat="1" applyFont="1" applyBorder="1" applyAlignment="1">
      <alignment horizontal="right" vertical="center"/>
    </xf>
    <xf numFmtId="165" fontId="6" fillId="0" borderId="2" xfId="0" applyNumberFormat="1" applyFont="1" applyBorder="1"/>
    <xf numFmtId="165" fontId="11" fillId="2" borderId="2" xfId="0" applyNumberFormat="1" applyFont="1" applyFill="1" applyBorder="1"/>
    <xf numFmtId="165" fontId="11" fillId="0" borderId="4" xfId="0" applyNumberFormat="1" applyFont="1" applyBorder="1"/>
    <xf numFmtId="0" fontId="7" fillId="0" borderId="2" xfId="0" applyFont="1" applyBorder="1" applyAlignment="1">
      <alignment horizontal="left" vertical="center" wrapText="1"/>
    </xf>
    <xf numFmtId="0" fontId="0" fillId="0" borderId="0" xfId="0" applyBorder="1"/>
    <xf numFmtId="165" fontId="6" fillId="0" borderId="2" xfId="0" applyNumberFormat="1" applyFont="1" applyFill="1" applyBorder="1"/>
    <xf numFmtId="165" fontId="11" fillId="0" borderId="2" xfId="0" applyNumberFormat="1" applyFont="1" applyBorder="1"/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1" applyNumberFormat="1" applyFont="1" applyFill="1" applyAlignment="1" applyProtection="1">
      <alignment horizontal="right" wrapText="1"/>
      <protection hidden="1"/>
    </xf>
    <xf numFmtId="0" fontId="10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/>
    <xf numFmtId="0" fontId="7" fillId="0" borderId="6" xfId="0" applyFont="1" applyBorder="1" applyAlignment="1">
      <alignment horizontal="right" vertical="center" wrapText="1"/>
    </xf>
    <xf numFmtId="0" fontId="0" fillId="0" borderId="6" xfId="0" applyBorder="1" applyAlignment="1"/>
    <xf numFmtId="0" fontId="14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5" fillId="0" borderId="0" xfId="0" applyFont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A5" sqref="A5:B5"/>
    </sheetView>
  </sheetViews>
  <sheetFormatPr defaultRowHeight="15" x14ac:dyDescent="0.25"/>
  <cols>
    <col min="1" max="1" width="55.28515625" customWidth="1"/>
    <col min="2" max="2" width="31.28515625" customWidth="1"/>
  </cols>
  <sheetData>
    <row r="1" spans="1:2" ht="15.75" x14ac:dyDescent="0.25">
      <c r="A1" s="38" t="s">
        <v>1</v>
      </c>
      <c r="B1" s="38"/>
    </row>
    <row r="2" spans="1:2" ht="9" customHeight="1" x14ac:dyDescent="0.25">
      <c r="A2" s="1"/>
      <c r="B2" s="1"/>
    </row>
    <row r="3" spans="1:2" x14ac:dyDescent="0.25">
      <c r="A3" s="39" t="s">
        <v>70</v>
      </c>
      <c r="B3" s="39"/>
    </row>
    <row r="4" spans="1:2" x14ac:dyDescent="0.25">
      <c r="A4" s="39" t="s">
        <v>71</v>
      </c>
      <c r="B4" s="39"/>
    </row>
    <row r="5" spans="1:2" x14ac:dyDescent="0.25">
      <c r="A5" s="39" t="s">
        <v>72</v>
      </c>
      <c r="B5" s="39"/>
    </row>
    <row r="6" spans="1:2" ht="57" customHeight="1" x14ac:dyDescent="0.25">
      <c r="A6" s="40" t="s">
        <v>61</v>
      </c>
      <c r="B6" s="40"/>
    </row>
    <row r="7" spans="1:2" ht="15.75" x14ac:dyDescent="0.25">
      <c r="A7" s="37" t="s">
        <v>35</v>
      </c>
      <c r="B7" s="37"/>
    </row>
    <row r="8" spans="1:2" ht="3" customHeight="1" x14ac:dyDescent="0.25"/>
    <row r="9" spans="1:2" ht="150.6" customHeight="1" x14ac:dyDescent="0.25">
      <c r="A9" s="31" t="s">
        <v>66</v>
      </c>
      <c r="B9" s="31"/>
    </row>
    <row r="10" spans="1:2" ht="9.6" customHeight="1" x14ac:dyDescent="0.25">
      <c r="A10" s="31"/>
      <c r="B10" s="31"/>
    </row>
    <row r="11" spans="1:2" ht="18.75" x14ac:dyDescent="0.25">
      <c r="A11" s="32" t="s">
        <v>34</v>
      </c>
      <c r="B11" s="32"/>
    </row>
    <row r="12" spans="1:2" ht="24.6" customHeight="1" x14ac:dyDescent="0.25">
      <c r="A12" s="33" t="s">
        <v>3</v>
      </c>
      <c r="B12" s="35" t="s">
        <v>33</v>
      </c>
    </row>
    <row r="13" spans="1:2" x14ac:dyDescent="0.25">
      <c r="A13" s="34"/>
      <c r="B13" s="36"/>
    </row>
    <row r="14" spans="1:2" ht="18.75" x14ac:dyDescent="0.25">
      <c r="A14" s="8" t="s">
        <v>30</v>
      </c>
      <c r="B14" s="23">
        <v>27995.342000000001</v>
      </c>
    </row>
    <row r="15" spans="1:2" ht="18.75" x14ac:dyDescent="0.3">
      <c r="A15" s="2" t="s">
        <v>5</v>
      </c>
      <c r="B15" s="24">
        <v>15000</v>
      </c>
    </row>
    <row r="16" spans="1:2" ht="18.75" x14ac:dyDescent="0.3">
      <c r="A16" s="2" t="s">
        <v>6</v>
      </c>
      <c r="B16" s="24">
        <v>500</v>
      </c>
    </row>
    <row r="17" spans="1:2" ht="18.75" x14ac:dyDescent="0.3">
      <c r="A17" s="2" t="s">
        <v>7</v>
      </c>
      <c r="B17" s="24">
        <v>1000</v>
      </c>
    </row>
    <row r="18" spans="1:2" ht="18.75" x14ac:dyDescent="0.3">
      <c r="A18" s="2" t="s">
        <v>9</v>
      </c>
      <c r="B18" s="24">
        <v>2074.5</v>
      </c>
    </row>
    <row r="19" spans="1:2" ht="18.75" x14ac:dyDescent="0.3">
      <c r="A19" s="2" t="s">
        <v>13</v>
      </c>
      <c r="B19" s="24">
        <v>1500</v>
      </c>
    </row>
    <row r="20" spans="1:2" ht="18.75" x14ac:dyDescent="0.3">
      <c r="A20" s="2" t="s">
        <v>14</v>
      </c>
      <c r="B20" s="24">
        <v>1500</v>
      </c>
    </row>
    <row r="21" spans="1:2" ht="22.9" customHeight="1" x14ac:dyDescent="0.3">
      <c r="A21" s="6" t="s">
        <v>15</v>
      </c>
      <c r="B21" s="24">
        <v>1500</v>
      </c>
    </row>
    <row r="22" spans="1:2" ht="18.75" x14ac:dyDescent="0.3">
      <c r="A22" s="2" t="s">
        <v>16</v>
      </c>
      <c r="B22" s="24">
        <v>1100</v>
      </c>
    </row>
    <row r="23" spans="1:2" ht="18.75" x14ac:dyDescent="0.3">
      <c r="A23" s="2" t="s">
        <v>17</v>
      </c>
      <c r="B23" s="24">
        <v>1500</v>
      </c>
    </row>
    <row r="24" spans="1:2" ht="18.75" x14ac:dyDescent="0.3">
      <c r="A24" s="2" t="s">
        <v>18</v>
      </c>
      <c r="B24" s="24">
        <v>1973</v>
      </c>
    </row>
    <row r="25" spans="1:2" ht="18.75" x14ac:dyDescent="0.3">
      <c r="A25" s="2" t="s">
        <v>19</v>
      </c>
      <c r="B25" s="24">
        <v>1100</v>
      </c>
    </row>
    <row r="26" spans="1:2" ht="18.75" x14ac:dyDescent="0.3">
      <c r="A26" s="2" t="s">
        <v>20</v>
      </c>
      <c r="B26" s="24">
        <v>2400</v>
      </c>
    </row>
    <row r="27" spans="1:2" ht="18.75" x14ac:dyDescent="0.3">
      <c r="A27" s="2" t="s">
        <v>21</v>
      </c>
      <c r="B27" s="24">
        <v>1000</v>
      </c>
    </row>
    <row r="28" spans="1:2" ht="18.75" x14ac:dyDescent="0.3">
      <c r="A28" s="3" t="s">
        <v>23</v>
      </c>
      <c r="B28" s="24">
        <v>987.35799999999995</v>
      </c>
    </row>
    <row r="29" spans="1:2" ht="18.75" x14ac:dyDescent="0.3">
      <c r="A29" s="3" t="s">
        <v>25</v>
      </c>
      <c r="B29" s="24">
        <v>2000</v>
      </c>
    </row>
    <row r="30" spans="1:2" ht="18.75" x14ac:dyDescent="0.3">
      <c r="A30" s="4" t="s">
        <v>26</v>
      </c>
      <c r="B30" s="25">
        <f>SUM(B13:B29)</f>
        <v>63130.200000000004</v>
      </c>
    </row>
  </sheetData>
  <mergeCells count="11">
    <mergeCell ref="A7:B7"/>
    <mergeCell ref="A1:B1"/>
    <mergeCell ref="A3:B3"/>
    <mergeCell ref="A4:B4"/>
    <mergeCell ref="A5:B5"/>
    <mergeCell ref="A6:B6"/>
    <mergeCell ref="A9:B9"/>
    <mergeCell ref="A10:B10"/>
    <mergeCell ref="A11:B11"/>
    <mergeCell ref="A12:A13"/>
    <mergeCell ref="B12:B13"/>
  </mergeCells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5" sqref="A5:D5"/>
    </sheetView>
  </sheetViews>
  <sheetFormatPr defaultRowHeight="15" x14ac:dyDescent="0.25"/>
  <cols>
    <col min="1" max="1" width="31.28515625" customWidth="1"/>
    <col min="2" max="2" width="15" customWidth="1"/>
    <col min="3" max="3" width="19" customWidth="1"/>
    <col min="4" max="4" width="22.28515625" customWidth="1"/>
  </cols>
  <sheetData>
    <row r="1" spans="1:4" ht="15.75" x14ac:dyDescent="0.25">
      <c r="A1" s="38" t="s">
        <v>1</v>
      </c>
      <c r="B1" s="38"/>
      <c r="C1" s="38"/>
      <c r="D1" s="38"/>
    </row>
    <row r="2" spans="1:4" x14ac:dyDescent="0.25">
      <c r="A2" s="1"/>
      <c r="B2" s="1"/>
      <c r="C2" s="1"/>
      <c r="D2" s="1"/>
    </row>
    <row r="3" spans="1:4" x14ac:dyDescent="0.25">
      <c r="A3" s="39" t="s">
        <v>36</v>
      </c>
      <c r="B3" s="39"/>
      <c r="C3" s="39"/>
      <c r="D3" s="39"/>
    </row>
    <row r="4" spans="1:4" x14ac:dyDescent="0.25">
      <c r="A4" s="39" t="s">
        <v>73</v>
      </c>
      <c r="B4" s="39"/>
      <c r="C4" s="39"/>
      <c r="D4" s="39"/>
    </row>
    <row r="5" spans="1:4" x14ac:dyDescent="0.25">
      <c r="A5" s="39" t="s">
        <v>72</v>
      </c>
      <c r="B5" s="39"/>
      <c r="C5" s="39"/>
      <c r="D5" s="39"/>
    </row>
    <row r="6" spans="1:4" ht="43.15" customHeight="1" x14ac:dyDescent="0.25">
      <c r="A6" s="40" t="s">
        <v>0</v>
      </c>
      <c r="B6" s="40"/>
      <c r="C6" s="40"/>
      <c r="D6" s="40"/>
    </row>
    <row r="7" spans="1:4" ht="15.75" x14ac:dyDescent="0.25">
      <c r="A7" s="37" t="s">
        <v>2</v>
      </c>
      <c r="B7" s="37"/>
      <c r="C7" s="37"/>
      <c r="D7" s="37"/>
    </row>
    <row r="9" spans="1:4" ht="97.5" customHeight="1" x14ac:dyDescent="0.3">
      <c r="A9" s="41" t="s">
        <v>67</v>
      </c>
      <c r="B9" s="41"/>
      <c r="C9" s="41"/>
      <c r="D9" s="41"/>
    </row>
    <row r="11" spans="1:4" x14ac:dyDescent="0.25">
      <c r="D11" s="9" t="s">
        <v>31</v>
      </c>
    </row>
    <row r="12" spans="1:4" ht="15.75" x14ac:dyDescent="0.25">
      <c r="A12" s="33" t="s">
        <v>3</v>
      </c>
      <c r="B12" s="42" t="s">
        <v>4</v>
      </c>
      <c r="C12" s="43" t="s">
        <v>29</v>
      </c>
      <c r="D12" s="43"/>
    </row>
    <row r="13" spans="1:4" ht="35.450000000000003" customHeight="1" x14ac:dyDescent="0.25">
      <c r="A13" s="34"/>
      <c r="B13" s="42"/>
      <c r="C13" s="5" t="s">
        <v>28</v>
      </c>
      <c r="D13" s="10" t="s">
        <v>27</v>
      </c>
    </row>
    <row r="14" spans="1:4" ht="18.75" x14ac:dyDescent="0.25">
      <c r="A14" s="8" t="s">
        <v>30</v>
      </c>
      <c r="B14" s="16">
        <f>C14+D14</f>
        <v>3132.5</v>
      </c>
      <c r="C14" s="11">
        <v>3132.5</v>
      </c>
      <c r="D14" s="12"/>
    </row>
    <row r="15" spans="1:4" ht="18.75" x14ac:dyDescent="0.3">
      <c r="A15" s="2" t="s">
        <v>5</v>
      </c>
      <c r="B15" s="16">
        <f t="shared" ref="B15:B35" si="0">C15+D15</f>
        <v>7931.1</v>
      </c>
      <c r="C15" s="13">
        <v>3931.1</v>
      </c>
      <c r="D15" s="14">
        <f>4000-0</f>
        <v>4000</v>
      </c>
    </row>
    <row r="16" spans="1:4" ht="18.75" x14ac:dyDescent="0.3">
      <c r="A16" s="2" t="s">
        <v>6</v>
      </c>
      <c r="B16" s="16">
        <f t="shared" si="0"/>
        <v>2120.3000000000002</v>
      </c>
      <c r="C16" s="13">
        <v>472.8</v>
      </c>
      <c r="D16" s="14">
        <f>1995.3-347.8</f>
        <v>1647.5</v>
      </c>
    </row>
    <row r="17" spans="1:4" ht="18.75" x14ac:dyDescent="0.3">
      <c r="A17" s="2" t="s">
        <v>7</v>
      </c>
      <c r="B17" s="16">
        <f t="shared" si="0"/>
        <v>4794.0999999999995</v>
      </c>
      <c r="C17" s="13">
        <v>682.9</v>
      </c>
      <c r="D17" s="14">
        <f>4482.5-371.3</f>
        <v>4111.2</v>
      </c>
    </row>
    <row r="18" spans="1:4" ht="18.75" x14ac:dyDescent="0.3">
      <c r="A18" s="2" t="s">
        <v>8</v>
      </c>
      <c r="B18" s="16">
        <f t="shared" si="0"/>
        <v>1554.6</v>
      </c>
      <c r="C18" s="13">
        <v>577.79999999999995</v>
      </c>
      <c r="D18" s="14">
        <f>1724.8-748</f>
        <v>976.8</v>
      </c>
    </row>
    <row r="19" spans="1:4" ht="18.75" x14ac:dyDescent="0.3">
      <c r="A19" s="2" t="s">
        <v>9</v>
      </c>
      <c r="B19" s="16">
        <f t="shared" si="0"/>
        <v>4314</v>
      </c>
      <c r="C19" s="13">
        <v>577.79999999999995</v>
      </c>
      <c r="D19" s="14">
        <f>4088.3-352.1</f>
        <v>3736.2000000000003</v>
      </c>
    </row>
    <row r="20" spans="1:4" ht="18.75" x14ac:dyDescent="0.3">
      <c r="A20" s="2" t="s">
        <v>10</v>
      </c>
      <c r="B20" s="16">
        <f t="shared" si="0"/>
        <v>5336.5</v>
      </c>
      <c r="C20" s="13">
        <v>1155.7</v>
      </c>
      <c r="D20" s="14">
        <f>4216-35.2</f>
        <v>4180.8</v>
      </c>
    </row>
    <row r="21" spans="1:4" ht="18.75" x14ac:dyDescent="0.3">
      <c r="A21" s="2" t="s">
        <v>11</v>
      </c>
      <c r="B21" s="16">
        <f t="shared" si="0"/>
        <v>2869.3999999999996</v>
      </c>
      <c r="C21" s="13">
        <v>638.20000000000005</v>
      </c>
      <c r="D21" s="14">
        <f>2874.5-643.3</f>
        <v>2231.1999999999998</v>
      </c>
    </row>
    <row r="22" spans="1:4" ht="18.75" x14ac:dyDescent="0.3">
      <c r="A22" s="2" t="s">
        <v>12</v>
      </c>
      <c r="B22" s="16">
        <f t="shared" si="0"/>
        <v>3958.3</v>
      </c>
      <c r="C22" s="13">
        <v>735.4</v>
      </c>
      <c r="D22" s="14">
        <f>3599.1-376.2</f>
        <v>3222.9</v>
      </c>
    </row>
    <row r="23" spans="1:4" ht="18.75" x14ac:dyDescent="0.3">
      <c r="A23" s="2" t="s">
        <v>13</v>
      </c>
      <c r="B23" s="16">
        <f t="shared" si="0"/>
        <v>3964.5</v>
      </c>
      <c r="C23" s="13">
        <v>1287</v>
      </c>
      <c r="D23" s="14">
        <f>3387.5-710</f>
        <v>2677.5</v>
      </c>
    </row>
    <row r="24" spans="1:4" ht="18.75" x14ac:dyDescent="0.3">
      <c r="A24" s="2" t="s">
        <v>14</v>
      </c>
      <c r="B24" s="16">
        <f t="shared" si="0"/>
        <v>4198.2</v>
      </c>
      <c r="C24" s="13">
        <v>1208.2</v>
      </c>
      <c r="D24" s="14">
        <f>3908.5-918.5</f>
        <v>2990</v>
      </c>
    </row>
    <row r="25" spans="1:4" ht="37.5" x14ac:dyDescent="0.3">
      <c r="A25" s="6" t="s">
        <v>15</v>
      </c>
      <c r="B25" s="16">
        <f t="shared" si="0"/>
        <v>2210.5</v>
      </c>
      <c r="C25" s="13">
        <v>480.6</v>
      </c>
      <c r="D25" s="14">
        <f>2110.5-380.6</f>
        <v>1729.9</v>
      </c>
    </row>
    <row r="26" spans="1:4" ht="18.75" x14ac:dyDescent="0.3">
      <c r="A26" s="2" t="s">
        <v>16</v>
      </c>
      <c r="B26" s="16">
        <f t="shared" si="0"/>
        <v>3511.6</v>
      </c>
      <c r="C26" s="13">
        <v>788</v>
      </c>
      <c r="D26" s="14">
        <f>3315.5-591.9</f>
        <v>2723.6</v>
      </c>
    </row>
    <row r="27" spans="1:4" ht="18.75" x14ac:dyDescent="0.3">
      <c r="A27" s="2" t="s">
        <v>17</v>
      </c>
      <c r="B27" s="16">
        <f t="shared" si="0"/>
        <v>4739.2000000000007</v>
      </c>
      <c r="C27" s="13">
        <v>1050.5999999999999</v>
      </c>
      <c r="D27" s="14">
        <f>4259.8-571.2</f>
        <v>3688.6000000000004</v>
      </c>
    </row>
    <row r="28" spans="1:4" ht="18.75" x14ac:dyDescent="0.3">
      <c r="A28" s="2" t="s">
        <v>18</v>
      </c>
      <c r="B28" s="16">
        <f t="shared" si="0"/>
        <v>2513.2999999999997</v>
      </c>
      <c r="C28" s="13">
        <v>631.6</v>
      </c>
      <c r="D28" s="14">
        <f>2481.2-599.5</f>
        <v>1881.6999999999998</v>
      </c>
    </row>
    <row r="29" spans="1:4" ht="18.75" x14ac:dyDescent="0.3">
      <c r="A29" s="2" t="s">
        <v>19</v>
      </c>
      <c r="B29" s="16">
        <f t="shared" si="0"/>
        <v>5622</v>
      </c>
      <c r="C29" s="13">
        <v>836.8</v>
      </c>
      <c r="D29" s="14">
        <f>5141.8-356.6</f>
        <v>4785.2</v>
      </c>
    </row>
    <row r="30" spans="1:4" ht="18.75" x14ac:dyDescent="0.3">
      <c r="A30" s="2" t="s">
        <v>20</v>
      </c>
      <c r="B30" s="16">
        <f t="shared" si="0"/>
        <v>970.5</v>
      </c>
      <c r="C30" s="13">
        <v>625.1</v>
      </c>
      <c r="D30" s="14">
        <f>961.1-615.7</f>
        <v>345.4</v>
      </c>
    </row>
    <row r="31" spans="1:4" ht="18.75" x14ac:dyDescent="0.3">
      <c r="A31" s="2" t="s">
        <v>21</v>
      </c>
      <c r="B31" s="16">
        <f t="shared" si="0"/>
        <v>2874.2000000000003</v>
      </c>
      <c r="C31" s="13">
        <v>420.3</v>
      </c>
      <c r="D31" s="14">
        <f>2799.1-345.2</f>
        <v>2453.9</v>
      </c>
    </row>
    <row r="32" spans="1:4" ht="18.75" x14ac:dyDescent="0.3">
      <c r="A32" s="3" t="s">
        <v>22</v>
      </c>
      <c r="B32" s="16">
        <f t="shared" si="0"/>
        <v>7022.4</v>
      </c>
      <c r="C32" s="13">
        <v>1241.5</v>
      </c>
      <c r="D32" s="14">
        <f>6933.7-1152.8</f>
        <v>5780.9</v>
      </c>
    </row>
    <row r="33" spans="1:4" ht="18.75" x14ac:dyDescent="0.3">
      <c r="A33" s="3" t="s">
        <v>23</v>
      </c>
      <c r="B33" s="16">
        <f t="shared" si="0"/>
        <v>3189.5</v>
      </c>
      <c r="C33" s="13">
        <v>581.5</v>
      </c>
      <c r="D33" s="14">
        <f>2971.9-363.9</f>
        <v>2608</v>
      </c>
    </row>
    <row r="34" spans="1:4" ht="18.75" x14ac:dyDescent="0.3">
      <c r="A34" s="3" t="s">
        <v>24</v>
      </c>
      <c r="B34" s="16">
        <f t="shared" si="0"/>
        <v>2956.2000000000003</v>
      </c>
      <c r="C34" s="13">
        <v>604.1</v>
      </c>
      <c r="D34" s="14">
        <f>3076.9-724.8</f>
        <v>2352.1000000000004</v>
      </c>
    </row>
    <row r="35" spans="1:4" ht="18.75" x14ac:dyDescent="0.3">
      <c r="A35" s="3" t="s">
        <v>25</v>
      </c>
      <c r="B35" s="16">
        <f t="shared" si="0"/>
        <v>699.2</v>
      </c>
      <c r="C35" s="13">
        <v>577.79999999999995</v>
      </c>
      <c r="D35" s="14">
        <f>455.8-334.4</f>
        <v>121.40000000000003</v>
      </c>
    </row>
    <row r="36" spans="1:4" ht="18.75" x14ac:dyDescent="0.3">
      <c r="A36" s="4" t="s">
        <v>26</v>
      </c>
      <c r="B36" s="15">
        <f t="shared" ref="B36" si="1">SUM(B14:B35)</f>
        <v>80482.099999999991</v>
      </c>
      <c r="C36" s="15">
        <f>SUM(C14:C35)</f>
        <v>22237.299999999996</v>
      </c>
      <c r="D36" s="15">
        <f t="shared" ref="D36" si="2">SUM(D14:D35)</f>
        <v>58244.800000000003</v>
      </c>
    </row>
    <row r="37" spans="1:4" ht="18.75" x14ac:dyDescent="0.3">
      <c r="C37" s="7"/>
    </row>
    <row r="38" spans="1:4" ht="18.75" x14ac:dyDescent="0.3">
      <c r="C38" s="7"/>
    </row>
    <row r="39" spans="1:4" ht="18.75" x14ac:dyDescent="0.3">
      <c r="C39" s="7"/>
    </row>
    <row r="40" spans="1:4" ht="18.75" x14ac:dyDescent="0.3">
      <c r="C40" s="7"/>
    </row>
  </sheetData>
  <mergeCells count="10">
    <mergeCell ref="A4:D4"/>
    <mergeCell ref="A1:D1"/>
    <mergeCell ref="A7:D7"/>
    <mergeCell ref="A9:D9"/>
    <mergeCell ref="A12:A13"/>
    <mergeCell ref="B12:B13"/>
    <mergeCell ref="C12:D12"/>
    <mergeCell ref="A3:D3"/>
    <mergeCell ref="A5:D5"/>
    <mergeCell ref="A6:D6"/>
  </mergeCells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A5" sqref="A5:B5"/>
    </sheetView>
  </sheetViews>
  <sheetFormatPr defaultRowHeight="15" x14ac:dyDescent="0.25"/>
  <cols>
    <col min="1" max="1" width="45.5703125" customWidth="1"/>
    <col min="2" max="2" width="31.28515625" customWidth="1"/>
  </cols>
  <sheetData>
    <row r="1" spans="1:2" ht="15.75" x14ac:dyDescent="0.25">
      <c r="A1" s="38" t="s">
        <v>1</v>
      </c>
      <c r="B1" s="38"/>
    </row>
    <row r="2" spans="1:2" x14ac:dyDescent="0.25">
      <c r="A2" s="1"/>
      <c r="B2" s="1"/>
    </row>
    <row r="3" spans="1:2" x14ac:dyDescent="0.25">
      <c r="A3" s="39" t="s">
        <v>36</v>
      </c>
      <c r="B3" s="39"/>
    </row>
    <row r="4" spans="1:2" x14ac:dyDescent="0.25">
      <c r="A4" s="39" t="s">
        <v>73</v>
      </c>
      <c r="B4" s="39"/>
    </row>
    <row r="5" spans="1:2" x14ac:dyDescent="0.25">
      <c r="A5" s="39" t="s">
        <v>72</v>
      </c>
      <c r="B5" s="39"/>
    </row>
    <row r="6" spans="1:2" ht="46.5" customHeight="1" x14ac:dyDescent="0.25">
      <c r="A6" s="40" t="s">
        <v>0</v>
      </c>
      <c r="B6" s="40"/>
    </row>
    <row r="7" spans="1:2" ht="15.75" x14ac:dyDescent="0.25">
      <c r="A7" s="37" t="s">
        <v>32</v>
      </c>
      <c r="B7" s="37"/>
    </row>
    <row r="9" spans="1:2" ht="93.75" customHeight="1" x14ac:dyDescent="0.25">
      <c r="A9" s="44" t="s">
        <v>68</v>
      </c>
      <c r="B9" s="44"/>
    </row>
    <row r="11" spans="1:2" x14ac:dyDescent="0.25">
      <c r="B11" s="9" t="s">
        <v>31</v>
      </c>
    </row>
    <row r="12" spans="1:2" ht="33" customHeight="1" x14ac:dyDescent="0.25">
      <c r="A12" s="17" t="s">
        <v>3</v>
      </c>
      <c r="B12" s="18" t="s">
        <v>33</v>
      </c>
    </row>
    <row r="13" spans="1:2" ht="18.75" x14ac:dyDescent="0.3">
      <c r="A13" s="27" t="s">
        <v>30</v>
      </c>
      <c r="B13" s="14">
        <v>858.7</v>
      </c>
    </row>
    <row r="14" spans="1:2" ht="18.75" x14ac:dyDescent="0.3">
      <c r="A14" s="2" t="s">
        <v>5</v>
      </c>
      <c r="B14" s="14">
        <v>1449.4</v>
      </c>
    </row>
    <row r="15" spans="1:2" ht="18.75" x14ac:dyDescent="0.3">
      <c r="A15" s="2" t="s">
        <v>6</v>
      </c>
      <c r="B15" s="14">
        <v>131.1</v>
      </c>
    </row>
    <row r="16" spans="1:2" ht="18.75" x14ac:dyDescent="0.3">
      <c r="A16" s="2" t="s">
        <v>7</v>
      </c>
      <c r="B16" s="14">
        <v>174.6</v>
      </c>
    </row>
    <row r="17" spans="1:2" ht="18.75" x14ac:dyDescent="0.3">
      <c r="A17" s="2" t="s">
        <v>8</v>
      </c>
      <c r="B17" s="14">
        <v>227.2</v>
      </c>
    </row>
    <row r="18" spans="1:2" ht="18.75" x14ac:dyDescent="0.3">
      <c r="A18" s="2" t="s">
        <v>9</v>
      </c>
      <c r="B18" s="14">
        <v>167.3</v>
      </c>
    </row>
    <row r="19" spans="1:2" ht="18.75" x14ac:dyDescent="0.3">
      <c r="A19" s="2" t="s">
        <v>10</v>
      </c>
      <c r="B19" s="14">
        <v>135.30000000000001</v>
      </c>
    </row>
    <row r="20" spans="1:2" ht="18.75" x14ac:dyDescent="0.3">
      <c r="A20" s="2" t="s">
        <v>11</v>
      </c>
      <c r="B20" s="14">
        <v>184.5</v>
      </c>
    </row>
    <row r="21" spans="1:2" ht="18.75" x14ac:dyDescent="0.3">
      <c r="A21" s="2" t="s">
        <v>12</v>
      </c>
      <c r="B21" s="14">
        <v>148.80000000000001</v>
      </c>
    </row>
    <row r="22" spans="1:2" ht="18.75" x14ac:dyDescent="0.3">
      <c r="A22" s="2" t="s">
        <v>13</v>
      </c>
      <c r="B22" s="14">
        <v>286</v>
      </c>
    </row>
    <row r="23" spans="1:2" ht="18.75" x14ac:dyDescent="0.3">
      <c r="A23" s="2" t="s">
        <v>14</v>
      </c>
      <c r="B23" s="14">
        <v>206.8</v>
      </c>
    </row>
    <row r="24" spans="1:2" ht="22.9" customHeight="1" x14ac:dyDescent="0.3">
      <c r="A24" s="6" t="s">
        <v>15</v>
      </c>
      <c r="B24" s="14">
        <v>193.9</v>
      </c>
    </row>
    <row r="25" spans="1:2" ht="18.75" x14ac:dyDescent="0.3">
      <c r="A25" s="2" t="s">
        <v>16</v>
      </c>
      <c r="B25" s="14">
        <v>125.7</v>
      </c>
    </row>
    <row r="26" spans="1:2" ht="18.75" x14ac:dyDescent="0.3">
      <c r="A26" s="2" t="s">
        <v>17</v>
      </c>
      <c r="B26" s="14">
        <v>160.19999999999999</v>
      </c>
    </row>
    <row r="27" spans="1:2" ht="18.75" x14ac:dyDescent="0.3">
      <c r="A27" s="2" t="s">
        <v>18</v>
      </c>
      <c r="B27" s="14">
        <v>191.5</v>
      </c>
    </row>
    <row r="28" spans="1:2" ht="18.75" x14ac:dyDescent="0.3">
      <c r="A28" s="2" t="s">
        <v>19</v>
      </c>
      <c r="B28" s="14">
        <v>381.4</v>
      </c>
    </row>
    <row r="29" spans="1:2" ht="18.75" x14ac:dyDescent="0.3">
      <c r="A29" s="2" t="s">
        <v>20</v>
      </c>
      <c r="B29" s="14">
        <v>231.6</v>
      </c>
    </row>
    <row r="30" spans="1:2" ht="18.75" x14ac:dyDescent="0.3">
      <c r="A30" s="2" t="s">
        <v>21</v>
      </c>
      <c r="B30" s="14">
        <v>145.69999999999999</v>
      </c>
    </row>
    <row r="31" spans="1:2" ht="18.75" x14ac:dyDescent="0.3">
      <c r="A31" s="3" t="s">
        <v>22</v>
      </c>
      <c r="B31" s="14">
        <v>141.80000000000001</v>
      </c>
    </row>
    <row r="32" spans="1:2" ht="18.75" x14ac:dyDescent="0.3">
      <c r="A32" s="3" t="s">
        <v>23</v>
      </c>
      <c r="B32" s="14">
        <v>116.3</v>
      </c>
    </row>
    <row r="33" spans="1:2" ht="18.75" x14ac:dyDescent="0.3">
      <c r="A33" s="3" t="s">
        <v>24</v>
      </c>
      <c r="B33" s="14">
        <v>467.9</v>
      </c>
    </row>
    <row r="34" spans="1:2" ht="18.75" x14ac:dyDescent="0.3">
      <c r="A34" s="3" t="s">
        <v>25</v>
      </c>
      <c r="B34" s="14">
        <v>258.5</v>
      </c>
    </row>
    <row r="35" spans="1:2" ht="18.75" x14ac:dyDescent="0.3">
      <c r="A35" s="4" t="s">
        <v>26</v>
      </c>
      <c r="B35" s="15">
        <f t="shared" ref="B35" si="0">SUM(B13:B34)</f>
        <v>6384.2</v>
      </c>
    </row>
  </sheetData>
  <mergeCells count="7">
    <mergeCell ref="A9:B9"/>
    <mergeCell ref="A1:B1"/>
    <mergeCell ref="A3:B3"/>
    <mergeCell ref="A4:B4"/>
    <mergeCell ref="A5:B5"/>
    <mergeCell ref="A6:B6"/>
    <mergeCell ref="A7:B7"/>
  </mergeCells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A4" sqref="A4:B4"/>
    </sheetView>
  </sheetViews>
  <sheetFormatPr defaultRowHeight="15" x14ac:dyDescent="0.25"/>
  <cols>
    <col min="1" max="1" width="59.42578125" customWidth="1"/>
    <col min="2" max="2" width="23.28515625" customWidth="1"/>
    <col min="257" max="257" width="59.42578125" customWidth="1"/>
    <col min="258" max="258" width="23.28515625" customWidth="1"/>
    <col min="513" max="513" width="59.42578125" customWidth="1"/>
    <col min="514" max="514" width="23.28515625" customWidth="1"/>
    <col min="769" max="769" width="59.42578125" customWidth="1"/>
    <col min="770" max="770" width="23.28515625" customWidth="1"/>
    <col min="1025" max="1025" width="59.42578125" customWidth="1"/>
    <col min="1026" max="1026" width="23.28515625" customWidth="1"/>
    <col min="1281" max="1281" width="59.42578125" customWidth="1"/>
    <col min="1282" max="1282" width="23.28515625" customWidth="1"/>
    <col min="1537" max="1537" width="59.42578125" customWidth="1"/>
    <col min="1538" max="1538" width="23.28515625" customWidth="1"/>
    <col min="1793" max="1793" width="59.42578125" customWidth="1"/>
    <col min="1794" max="1794" width="23.28515625" customWidth="1"/>
    <col min="2049" max="2049" width="59.42578125" customWidth="1"/>
    <col min="2050" max="2050" width="23.28515625" customWidth="1"/>
    <col min="2305" max="2305" width="59.42578125" customWidth="1"/>
    <col min="2306" max="2306" width="23.28515625" customWidth="1"/>
    <col min="2561" max="2561" width="59.42578125" customWidth="1"/>
    <col min="2562" max="2562" width="23.28515625" customWidth="1"/>
    <col min="2817" max="2817" width="59.42578125" customWidth="1"/>
    <col min="2818" max="2818" width="23.28515625" customWidth="1"/>
    <col min="3073" max="3073" width="59.42578125" customWidth="1"/>
    <col min="3074" max="3074" width="23.28515625" customWidth="1"/>
    <col min="3329" max="3329" width="59.42578125" customWidth="1"/>
    <col min="3330" max="3330" width="23.28515625" customWidth="1"/>
    <col min="3585" max="3585" width="59.42578125" customWidth="1"/>
    <col min="3586" max="3586" width="23.28515625" customWidth="1"/>
    <col min="3841" max="3841" width="59.42578125" customWidth="1"/>
    <col min="3842" max="3842" width="23.28515625" customWidth="1"/>
    <col min="4097" max="4097" width="59.42578125" customWidth="1"/>
    <col min="4098" max="4098" width="23.28515625" customWidth="1"/>
    <col min="4353" max="4353" width="59.42578125" customWidth="1"/>
    <col min="4354" max="4354" width="23.28515625" customWidth="1"/>
    <col min="4609" max="4609" width="59.42578125" customWidth="1"/>
    <col min="4610" max="4610" width="23.28515625" customWidth="1"/>
    <col min="4865" max="4865" width="59.42578125" customWidth="1"/>
    <col min="4866" max="4866" width="23.28515625" customWidth="1"/>
    <col min="5121" max="5121" width="59.42578125" customWidth="1"/>
    <col min="5122" max="5122" width="23.28515625" customWidth="1"/>
    <col min="5377" max="5377" width="59.42578125" customWidth="1"/>
    <col min="5378" max="5378" width="23.28515625" customWidth="1"/>
    <col min="5633" max="5633" width="59.42578125" customWidth="1"/>
    <col min="5634" max="5634" width="23.28515625" customWidth="1"/>
    <col min="5889" max="5889" width="59.42578125" customWidth="1"/>
    <col min="5890" max="5890" width="23.28515625" customWidth="1"/>
    <col min="6145" max="6145" width="59.42578125" customWidth="1"/>
    <col min="6146" max="6146" width="23.28515625" customWidth="1"/>
    <col min="6401" max="6401" width="59.42578125" customWidth="1"/>
    <col min="6402" max="6402" width="23.28515625" customWidth="1"/>
    <col min="6657" max="6657" width="59.42578125" customWidth="1"/>
    <col min="6658" max="6658" width="23.28515625" customWidth="1"/>
    <col min="6913" max="6913" width="59.42578125" customWidth="1"/>
    <col min="6914" max="6914" width="23.28515625" customWidth="1"/>
    <col min="7169" max="7169" width="59.42578125" customWidth="1"/>
    <col min="7170" max="7170" width="23.28515625" customWidth="1"/>
    <col min="7425" max="7425" width="59.42578125" customWidth="1"/>
    <col min="7426" max="7426" width="23.28515625" customWidth="1"/>
    <col min="7681" max="7681" width="59.42578125" customWidth="1"/>
    <col min="7682" max="7682" width="23.28515625" customWidth="1"/>
    <col min="7937" max="7937" width="59.42578125" customWidth="1"/>
    <col min="7938" max="7938" width="23.28515625" customWidth="1"/>
    <col min="8193" max="8193" width="59.42578125" customWidth="1"/>
    <col min="8194" max="8194" width="23.28515625" customWidth="1"/>
    <col min="8449" max="8449" width="59.42578125" customWidth="1"/>
    <col min="8450" max="8450" width="23.28515625" customWidth="1"/>
    <col min="8705" max="8705" width="59.42578125" customWidth="1"/>
    <col min="8706" max="8706" width="23.28515625" customWidth="1"/>
    <col min="8961" max="8961" width="59.42578125" customWidth="1"/>
    <col min="8962" max="8962" width="23.28515625" customWidth="1"/>
    <col min="9217" max="9217" width="59.42578125" customWidth="1"/>
    <col min="9218" max="9218" width="23.28515625" customWidth="1"/>
    <col min="9473" max="9473" width="59.42578125" customWidth="1"/>
    <col min="9474" max="9474" width="23.28515625" customWidth="1"/>
    <col min="9729" max="9729" width="59.42578125" customWidth="1"/>
    <col min="9730" max="9730" width="23.28515625" customWidth="1"/>
    <col min="9985" max="9985" width="59.42578125" customWidth="1"/>
    <col min="9986" max="9986" width="23.28515625" customWidth="1"/>
    <col min="10241" max="10241" width="59.42578125" customWidth="1"/>
    <col min="10242" max="10242" width="23.28515625" customWidth="1"/>
    <col min="10497" max="10497" width="59.42578125" customWidth="1"/>
    <col min="10498" max="10498" width="23.28515625" customWidth="1"/>
    <col min="10753" max="10753" width="59.42578125" customWidth="1"/>
    <col min="10754" max="10754" width="23.28515625" customWidth="1"/>
    <col min="11009" max="11009" width="59.42578125" customWidth="1"/>
    <col min="11010" max="11010" width="23.28515625" customWidth="1"/>
    <col min="11265" max="11265" width="59.42578125" customWidth="1"/>
    <col min="11266" max="11266" width="23.28515625" customWidth="1"/>
    <col min="11521" max="11521" width="59.42578125" customWidth="1"/>
    <col min="11522" max="11522" width="23.28515625" customWidth="1"/>
    <col min="11777" max="11777" width="59.42578125" customWidth="1"/>
    <col min="11778" max="11778" width="23.28515625" customWidth="1"/>
    <col min="12033" max="12033" width="59.42578125" customWidth="1"/>
    <col min="12034" max="12034" width="23.28515625" customWidth="1"/>
    <col min="12289" max="12289" width="59.42578125" customWidth="1"/>
    <col min="12290" max="12290" width="23.28515625" customWidth="1"/>
    <col min="12545" max="12545" width="59.42578125" customWidth="1"/>
    <col min="12546" max="12546" width="23.28515625" customWidth="1"/>
    <col min="12801" max="12801" width="59.42578125" customWidth="1"/>
    <col min="12802" max="12802" width="23.28515625" customWidth="1"/>
    <col min="13057" max="13057" width="59.42578125" customWidth="1"/>
    <col min="13058" max="13058" width="23.28515625" customWidth="1"/>
    <col min="13313" max="13313" width="59.42578125" customWidth="1"/>
    <col min="13314" max="13314" width="23.28515625" customWidth="1"/>
    <col min="13569" max="13569" width="59.42578125" customWidth="1"/>
    <col min="13570" max="13570" width="23.28515625" customWidth="1"/>
    <col min="13825" max="13825" width="59.42578125" customWidth="1"/>
    <col min="13826" max="13826" width="23.28515625" customWidth="1"/>
    <col min="14081" max="14081" width="59.42578125" customWidth="1"/>
    <col min="14082" max="14082" width="23.28515625" customWidth="1"/>
    <col min="14337" max="14337" width="59.42578125" customWidth="1"/>
    <col min="14338" max="14338" width="23.28515625" customWidth="1"/>
    <col min="14593" max="14593" width="59.42578125" customWidth="1"/>
    <col min="14594" max="14594" width="23.28515625" customWidth="1"/>
    <col min="14849" max="14849" width="59.42578125" customWidth="1"/>
    <col min="14850" max="14850" width="23.28515625" customWidth="1"/>
    <col min="15105" max="15105" width="59.42578125" customWidth="1"/>
    <col min="15106" max="15106" width="23.28515625" customWidth="1"/>
    <col min="15361" max="15361" width="59.42578125" customWidth="1"/>
    <col min="15362" max="15362" width="23.28515625" customWidth="1"/>
    <col min="15617" max="15617" width="59.42578125" customWidth="1"/>
    <col min="15618" max="15618" width="23.28515625" customWidth="1"/>
    <col min="15873" max="15873" width="59.42578125" customWidth="1"/>
    <col min="15874" max="15874" width="23.28515625" customWidth="1"/>
    <col min="16129" max="16129" width="59.42578125" customWidth="1"/>
    <col min="16130" max="16130" width="23.28515625" customWidth="1"/>
  </cols>
  <sheetData>
    <row r="1" spans="1:2" x14ac:dyDescent="0.25">
      <c r="A1" s="48" t="s">
        <v>59</v>
      </c>
      <c r="B1" s="45"/>
    </row>
    <row r="2" spans="1:2" x14ac:dyDescent="0.25">
      <c r="A2" s="39" t="s">
        <v>60</v>
      </c>
      <c r="B2" s="45"/>
    </row>
    <row r="3" spans="1:2" x14ac:dyDescent="0.25">
      <c r="A3" s="39" t="s">
        <v>74</v>
      </c>
      <c r="B3" s="45"/>
    </row>
    <row r="4" spans="1:2" x14ac:dyDescent="0.25">
      <c r="A4" s="39" t="s">
        <v>75</v>
      </c>
      <c r="B4" s="45"/>
    </row>
    <row r="5" spans="1:2" ht="43.5" customHeight="1" x14ac:dyDescent="0.25">
      <c r="A5" s="49" t="s">
        <v>61</v>
      </c>
      <c r="B5" s="50"/>
    </row>
    <row r="6" spans="1:2" x14ac:dyDescent="0.25">
      <c r="A6" s="19"/>
    </row>
    <row r="7" spans="1:2" x14ac:dyDescent="0.25">
      <c r="A7" s="51" t="s">
        <v>62</v>
      </c>
      <c r="B7" s="45"/>
    </row>
    <row r="8" spans="1:2" ht="153.75" customHeight="1" x14ac:dyDescent="0.25">
      <c r="A8" s="31" t="s">
        <v>63</v>
      </c>
      <c r="B8" s="45"/>
    </row>
    <row r="9" spans="1:2" ht="18.75" x14ac:dyDescent="0.25">
      <c r="A9" s="20"/>
    </row>
    <row r="10" spans="1:2" s="28" customFormat="1" x14ac:dyDescent="0.25">
      <c r="A10" s="46" t="s">
        <v>34</v>
      </c>
      <c r="B10" s="47"/>
    </row>
    <row r="11" spans="1:2" x14ac:dyDescent="0.25">
      <c r="A11" s="33" t="s">
        <v>3</v>
      </c>
      <c r="B11" s="35" t="s">
        <v>33</v>
      </c>
    </row>
    <row r="12" spans="1:2" x14ac:dyDescent="0.25">
      <c r="A12" s="34"/>
      <c r="B12" s="36"/>
    </row>
    <row r="13" spans="1:2" ht="18.75" x14ac:dyDescent="0.3">
      <c r="A13" s="21" t="s">
        <v>14</v>
      </c>
      <c r="B13" s="24">
        <v>1500</v>
      </c>
    </row>
    <row r="14" spans="1:2" ht="18.75" x14ac:dyDescent="0.3">
      <c r="A14" s="21" t="s">
        <v>15</v>
      </c>
      <c r="B14" s="24">
        <v>390</v>
      </c>
    </row>
    <row r="15" spans="1:2" ht="18.75" x14ac:dyDescent="0.3">
      <c r="A15" s="21" t="s">
        <v>16</v>
      </c>
      <c r="B15" s="24">
        <v>730</v>
      </c>
    </row>
    <row r="16" spans="1:2" ht="18.75" x14ac:dyDescent="0.3">
      <c r="A16" s="21" t="s">
        <v>18</v>
      </c>
      <c r="B16" s="24">
        <v>216.4</v>
      </c>
    </row>
    <row r="17" spans="1:2" ht="18.75" x14ac:dyDescent="0.3">
      <c r="A17" s="21" t="s">
        <v>19</v>
      </c>
      <c r="B17" s="24">
        <v>265</v>
      </c>
    </row>
    <row r="18" spans="1:2" ht="18.75" x14ac:dyDescent="0.3">
      <c r="A18" s="21" t="s">
        <v>20</v>
      </c>
      <c r="B18" s="24">
        <v>450</v>
      </c>
    </row>
    <row r="19" spans="1:2" ht="18.75" x14ac:dyDescent="0.3">
      <c r="A19" s="21" t="s">
        <v>22</v>
      </c>
      <c r="B19" s="24">
        <v>700</v>
      </c>
    </row>
    <row r="20" spans="1:2" ht="18.75" x14ac:dyDescent="0.3">
      <c r="A20" s="21" t="s">
        <v>24</v>
      </c>
      <c r="B20" s="29">
        <v>500</v>
      </c>
    </row>
    <row r="21" spans="1:2" ht="18.75" x14ac:dyDescent="0.3">
      <c r="A21" s="4" t="s">
        <v>26</v>
      </c>
      <c r="B21" s="30">
        <f>SUM(B13:B20)</f>
        <v>4751.3999999999996</v>
      </c>
    </row>
  </sheetData>
  <mergeCells count="10">
    <mergeCell ref="A8:B8"/>
    <mergeCell ref="A10:B10"/>
    <mergeCell ref="A11:A12"/>
    <mergeCell ref="B11:B12"/>
    <mergeCell ref="A1:B1"/>
    <mergeCell ref="A2:B2"/>
    <mergeCell ref="A3:B3"/>
    <mergeCell ref="A4:B4"/>
    <mergeCell ref="A5:B5"/>
    <mergeCell ref="A7:B7"/>
  </mergeCells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workbookViewId="0">
      <selection activeCell="A5" sqref="A5:C5"/>
    </sheetView>
  </sheetViews>
  <sheetFormatPr defaultRowHeight="15" x14ac:dyDescent="0.25"/>
  <cols>
    <col min="1" max="1" width="36.7109375" customWidth="1"/>
    <col min="2" max="2" width="19.85546875" customWidth="1"/>
    <col min="3" max="3" width="23.5703125" customWidth="1"/>
  </cols>
  <sheetData>
    <row r="1" spans="1:3" ht="15.75" x14ac:dyDescent="0.25">
      <c r="A1" s="38" t="s">
        <v>1</v>
      </c>
      <c r="B1" s="38"/>
      <c r="C1" s="38"/>
    </row>
    <row r="2" spans="1:3" ht="11.45" customHeight="1" x14ac:dyDescent="0.25">
      <c r="A2" s="1"/>
      <c r="B2" s="1"/>
    </row>
    <row r="3" spans="1:3" x14ac:dyDescent="0.25">
      <c r="A3" s="39" t="s">
        <v>36</v>
      </c>
      <c r="B3" s="39"/>
      <c r="C3" s="39"/>
    </row>
    <row r="4" spans="1:3" x14ac:dyDescent="0.25">
      <c r="A4" s="39" t="s">
        <v>71</v>
      </c>
      <c r="B4" s="39"/>
      <c r="C4" s="39"/>
    </row>
    <row r="5" spans="1:3" x14ac:dyDescent="0.25">
      <c r="A5" s="39" t="s">
        <v>75</v>
      </c>
      <c r="B5" s="39"/>
      <c r="C5" s="39"/>
    </row>
    <row r="6" spans="1:3" ht="51" customHeight="1" x14ac:dyDescent="0.25">
      <c r="A6" s="40" t="s">
        <v>0</v>
      </c>
      <c r="B6" s="40"/>
      <c r="C6" s="40"/>
    </row>
    <row r="7" spans="1:3" ht="15.75" x14ac:dyDescent="0.25">
      <c r="A7" s="37" t="s">
        <v>58</v>
      </c>
      <c r="B7" s="37"/>
      <c r="C7" s="37"/>
    </row>
    <row r="8" spans="1:3" ht="10.15" customHeight="1" x14ac:dyDescent="0.25"/>
    <row r="9" spans="1:3" hidden="1" x14ac:dyDescent="0.25"/>
    <row r="10" spans="1:3" hidden="1" x14ac:dyDescent="0.25"/>
    <row r="11" spans="1:3" hidden="1" x14ac:dyDescent="0.25"/>
    <row r="12" spans="1:3" hidden="1" x14ac:dyDescent="0.25"/>
    <row r="13" spans="1:3" ht="167.25" customHeight="1" x14ac:dyDescent="0.25">
      <c r="A13" s="31" t="s">
        <v>69</v>
      </c>
      <c r="B13" s="31"/>
      <c r="C13" s="31"/>
    </row>
    <row r="14" spans="1:3" ht="13.15" customHeight="1" x14ac:dyDescent="0.25">
      <c r="A14" s="31"/>
      <c r="B14" s="31"/>
      <c r="C14" s="31"/>
    </row>
    <row r="15" spans="1:3" ht="18.75" x14ac:dyDescent="0.25">
      <c r="A15" s="32" t="s">
        <v>34</v>
      </c>
      <c r="B15" s="32"/>
      <c r="C15" s="32"/>
    </row>
    <row r="16" spans="1:3" x14ac:dyDescent="0.25">
      <c r="A16" s="33" t="s">
        <v>3</v>
      </c>
      <c r="B16" s="35" t="s">
        <v>64</v>
      </c>
      <c r="C16" s="35" t="s">
        <v>65</v>
      </c>
    </row>
    <row r="17" spans="1:3" ht="37.5" customHeight="1" x14ac:dyDescent="0.25">
      <c r="A17" s="34"/>
      <c r="B17" s="36"/>
      <c r="C17" s="36"/>
    </row>
    <row r="18" spans="1:3" ht="18.75" x14ac:dyDescent="0.3">
      <c r="A18" s="21" t="s">
        <v>37</v>
      </c>
      <c r="B18" s="24">
        <v>35000</v>
      </c>
      <c r="C18" s="24">
        <v>20000</v>
      </c>
    </row>
    <row r="19" spans="1:3" ht="18.75" x14ac:dyDescent="0.3">
      <c r="A19" s="21" t="s">
        <v>5</v>
      </c>
      <c r="B19" s="24">
        <v>17000</v>
      </c>
      <c r="C19" s="24">
        <v>22000</v>
      </c>
    </row>
    <row r="20" spans="1:3" ht="18.75" x14ac:dyDescent="0.3">
      <c r="A20" s="21" t="s">
        <v>38</v>
      </c>
      <c r="B20" s="24">
        <v>1000</v>
      </c>
      <c r="C20" s="24">
        <v>0</v>
      </c>
    </row>
    <row r="21" spans="1:3" ht="18.75" x14ac:dyDescent="0.3">
      <c r="A21" s="21" t="s">
        <v>39</v>
      </c>
      <c r="B21" s="24">
        <v>0</v>
      </c>
      <c r="C21" s="24">
        <v>1500</v>
      </c>
    </row>
    <row r="22" spans="1:3" ht="18.75" x14ac:dyDescent="0.3">
      <c r="A22" s="21" t="s">
        <v>40</v>
      </c>
      <c r="B22" s="24">
        <v>1000</v>
      </c>
      <c r="C22" s="24">
        <v>1500</v>
      </c>
    </row>
    <row r="23" spans="1:3" ht="18.75" x14ac:dyDescent="0.3">
      <c r="A23" s="21" t="s">
        <v>41</v>
      </c>
      <c r="B23" s="24">
        <v>0</v>
      </c>
      <c r="C23" s="24">
        <v>1500</v>
      </c>
    </row>
    <row r="24" spans="1:3" ht="18.75" x14ac:dyDescent="0.3">
      <c r="A24" s="21" t="s">
        <v>42</v>
      </c>
      <c r="B24" s="24">
        <v>1000</v>
      </c>
      <c r="C24" s="24">
        <v>1500</v>
      </c>
    </row>
    <row r="25" spans="1:3" ht="18.75" x14ac:dyDescent="0.3">
      <c r="A25" s="21" t="s">
        <v>43</v>
      </c>
      <c r="B25" s="24">
        <v>1000</v>
      </c>
      <c r="C25" s="24">
        <v>1500</v>
      </c>
    </row>
    <row r="26" spans="1:3" ht="18.75" x14ac:dyDescent="0.3">
      <c r="A26" s="21" t="s">
        <v>44</v>
      </c>
      <c r="B26" s="24">
        <v>1000</v>
      </c>
      <c r="C26" s="24">
        <v>1500</v>
      </c>
    </row>
    <row r="27" spans="1:3" ht="18.75" x14ac:dyDescent="0.3">
      <c r="A27" s="21" t="s">
        <v>45</v>
      </c>
      <c r="B27" s="24">
        <v>0</v>
      </c>
      <c r="C27" s="24">
        <v>1500</v>
      </c>
    </row>
    <row r="28" spans="1:3" ht="18.75" x14ac:dyDescent="0.3">
      <c r="A28" s="21" t="s">
        <v>46</v>
      </c>
      <c r="B28" s="24">
        <v>0</v>
      </c>
      <c r="C28" s="24">
        <v>1500</v>
      </c>
    </row>
    <row r="29" spans="1:3" ht="18.75" x14ac:dyDescent="0.3">
      <c r="A29" s="21" t="s">
        <v>47</v>
      </c>
      <c r="B29" s="24">
        <v>0</v>
      </c>
      <c r="C29" s="24">
        <v>1000</v>
      </c>
    </row>
    <row r="30" spans="1:3" ht="18.75" x14ac:dyDescent="0.3">
      <c r="A30" s="21" t="s">
        <v>48</v>
      </c>
      <c r="B30" s="24">
        <v>1000</v>
      </c>
      <c r="C30" s="24">
        <v>0</v>
      </c>
    </row>
    <row r="31" spans="1:3" ht="18.75" x14ac:dyDescent="0.3">
      <c r="A31" s="21" t="s">
        <v>49</v>
      </c>
      <c r="B31" s="24">
        <v>0</v>
      </c>
      <c r="C31" s="24">
        <v>1500</v>
      </c>
    </row>
    <row r="32" spans="1:3" ht="18.75" x14ac:dyDescent="0.3">
      <c r="A32" s="21" t="s">
        <v>50</v>
      </c>
      <c r="B32" s="24">
        <v>0</v>
      </c>
      <c r="C32" s="24">
        <v>1500</v>
      </c>
    </row>
    <row r="33" spans="1:3" ht="18.75" x14ac:dyDescent="0.3">
      <c r="A33" s="21" t="s">
        <v>51</v>
      </c>
      <c r="B33" s="24">
        <v>1070.2</v>
      </c>
      <c r="C33" s="24">
        <v>1000</v>
      </c>
    </row>
    <row r="34" spans="1:3" ht="18.75" x14ac:dyDescent="0.3">
      <c r="A34" s="21" t="s">
        <v>52</v>
      </c>
      <c r="B34" s="24">
        <v>1000</v>
      </c>
      <c r="C34" s="24">
        <v>2000</v>
      </c>
    </row>
    <row r="35" spans="1:3" ht="18.75" x14ac:dyDescent="0.3">
      <c r="A35" s="21" t="s">
        <v>53</v>
      </c>
      <c r="B35" s="24">
        <v>0</v>
      </c>
      <c r="C35" s="24">
        <v>1000</v>
      </c>
    </row>
    <row r="36" spans="1:3" ht="18.75" x14ac:dyDescent="0.3">
      <c r="A36" s="21" t="s">
        <v>54</v>
      </c>
      <c r="B36" s="24">
        <v>1000</v>
      </c>
      <c r="C36" s="24">
        <v>1500</v>
      </c>
    </row>
    <row r="37" spans="1:3" ht="18.75" x14ac:dyDescent="0.3">
      <c r="A37" s="21" t="s">
        <v>55</v>
      </c>
      <c r="B37" s="24">
        <v>0</v>
      </c>
      <c r="C37" s="24">
        <v>1500</v>
      </c>
    </row>
    <row r="38" spans="1:3" ht="18.75" x14ac:dyDescent="0.3">
      <c r="A38" s="21" t="s">
        <v>56</v>
      </c>
      <c r="B38" s="24">
        <v>1000</v>
      </c>
      <c r="C38" s="24">
        <v>939.2</v>
      </c>
    </row>
    <row r="39" spans="1:3" ht="18.75" x14ac:dyDescent="0.3">
      <c r="A39" s="21" t="s">
        <v>57</v>
      </c>
      <c r="B39" s="24">
        <v>1000</v>
      </c>
      <c r="C39" s="24">
        <v>2000</v>
      </c>
    </row>
    <row r="40" spans="1:3" ht="18.75" x14ac:dyDescent="0.3">
      <c r="A40" s="22" t="s">
        <v>26</v>
      </c>
      <c r="B40" s="26">
        <f>SUM(B18:B39)</f>
        <v>63070.2</v>
      </c>
      <c r="C40" s="26">
        <f>SUM(C18:C39)</f>
        <v>67939.199999999997</v>
      </c>
    </row>
  </sheetData>
  <mergeCells count="12">
    <mergeCell ref="A13:C13"/>
    <mergeCell ref="A14:C14"/>
    <mergeCell ref="A15:C15"/>
    <mergeCell ref="A16:A17"/>
    <mergeCell ref="B16:B17"/>
    <mergeCell ref="C16:C17"/>
    <mergeCell ref="A7:C7"/>
    <mergeCell ref="A4:C4"/>
    <mergeCell ref="A1:C1"/>
    <mergeCell ref="A3:C3"/>
    <mergeCell ref="A5:C5"/>
    <mergeCell ref="A6:C6"/>
  </mergeCells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Таб.1.1.дороги</vt:lpstr>
      <vt:lpstr>таб.1.6 госфин</vt:lpstr>
      <vt:lpstr>Таб.1.9 расх обяз</vt:lpstr>
      <vt:lpstr>таб.1.10 культура ост</vt:lpstr>
      <vt:lpstr>Таб 2.1 дороги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Timofeeva_IB</dc:creator>
  <cp:lastModifiedBy>Я</cp:lastModifiedBy>
  <cp:lastPrinted>2018-04-03T01:40:08Z</cp:lastPrinted>
  <dcterms:created xsi:type="dcterms:W3CDTF">2018-02-14T09:56:36Z</dcterms:created>
  <dcterms:modified xsi:type="dcterms:W3CDTF">2018-04-03T01:40:13Z</dcterms:modified>
</cp:coreProperties>
</file>